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defaultThemeVersion="166925"/>
  <mc:AlternateContent xmlns:mc="http://schemas.openxmlformats.org/markup-compatibility/2006">
    <mc:Choice Requires="x15">
      <x15ac:absPath xmlns:x15ac="http://schemas.microsoft.com/office/spreadsheetml/2010/11/ac" url="R:\CONCURSOS\A Y U N T A M I E N T O S\AYTO IRUN_EXP 2022ZAUN0148\SOBRE ECONOMICO LOTE 1\"/>
    </mc:Choice>
  </mc:AlternateContent>
  <xr:revisionPtr revIDLastSave="0" documentId="8_{119507B8-CD2D-45D8-B4C8-C4DB35CA2A2F}" xr6:coauthVersionLast="45" xr6:coauthVersionMax="45" xr10:uidLastSave="{00000000-0000-0000-0000-000000000000}"/>
  <bookViews>
    <workbookView xWindow="-23148" yWindow="-108" windowWidth="23256" windowHeight="13176" xr2:uid="{E431D5A2-BD4D-411E-A02A-1EDC1A41EAD8}"/>
  </bookViews>
  <sheets>
    <sheet name="LOTE 1 (total)" sheetId="1" r:id="rId1"/>
  </sheets>
  <calcPr calcId="191028"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43" i="1" l="1"/>
  <c r="I39" i="1"/>
  <c r="I35" i="1"/>
  <c r="I20" i="1"/>
  <c r="I12" i="1"/>
  <c r="I31" i="1"/>
  <c r="G12" i="1"/>
  <c r="I16" i="1"/>
  <c r="I18" i="1"/>
  <c r="I22" i="1"/>
  <c r="I24" i="1"/>
  <c r="I29" i="1"/>
  <c r="I33" i="1"/>
  <c r="I37" i="1"/>
  <c r="I41" i="1"/>
  <c r="E26" i="1" l="1"/>
  <c r="I26" i="1" s="1"/>
  <c r="I151" i="1" l="1"/>
  <c r="I149" i="1"/>
  <c r="I145" i="1"/>
  <c r="I143" i="1"/>
  <c r="I141" i="1"/>
  <c r="I139" i="1"/>
  <c r="I137" i="1"/>
  <c r="I135" i="1"/>
  <c r="I133" i="1"/>
  <c r="I131" i="1"/>
  <c r="I129" i="1"/>
  <c r="I127" i="1"/>
  <c r="I125" i="1"/>
  <c r="I123" i="1"/>
  <c r="I121" i="1"/>
  <c r="I118" i="1"/>
  <c r="I116" i="1"/>
  <c r="I114" i="1"/>
  <c r="I112" i="1"/>
  <c r="I110" i="1"/>
  <c r="I108" i="1"/>
  <c r="I106" i="1"/>
  <c r="I104" i="1"/>
  <c r="I102" i="1"/>
  <c r="G151" i="1"/>
  <c r="G149" i="1"/>
  <c r="G145" i="1"/>
  <c r="G143" i="1"/>
  <c r="G141" i="1"/>
  <c r="G139" i="1"/>
  <c r="G137" i="1"/>
  <c r="G135" i="1"/>
  <c r="G133" i="1"/>
  <c r="G131" i="1"/>
  <c r="G129" i="1"/>
  <c r="G127" i="1"/>
  <c r="G125" i="1"/>
  <c r="G123" i="1"/>
  <c r="G121" i="1"/>
  <c r="G118" i="1"/>
  <c r="G116" i="1"/>
  <c r="G114" i="1"/>
  <c r="G112" i="1"/>
  <c r="G110" i="1"/>
  <c r="G108" i="1"/>
  <c r="G106" i="1"/>
  <c r="G104" i="1"/>
  <c r="G102" i="1"/>
  <c r="I89" i="1"/>
  <c r="I87" i="1"/>
  <c r="I85" i="1"/>
  <c r="I81" i="1"/>
  <c r="I80" i="1" s="1"/>
  <c r="I66" i="1"/>
  <c r="I70" i="1"/>
  <c r="I72" i="1"/>
  <c r="I74" i="1"/>
  <c r="I76" i="1"/>
  <c r="I78" i="1"/>
  <c r="I64" i="1"/>
  <c r="I55" i="1"/>
  <c r="I57" i="1"/>
  <c r="I59" i="1"/>
  <c r="I61" i="1"/>
  <c r="I53" i="1"/>
  <c r="I46" i="1"/>
  <c r="I45" i="1" s="1"/>
  <c r="I49" i="1"/>
  <c r="I48" i="1" s="1"/>
  <c r="I11" i="1"/>
  <c r="I10" i="1" s="1"/>
  <c r="G89" i="1"/>
  <c r="G87" i="1"/>
  <c r="G85" i="1"/>
  <c r="G81" i="1"/>
  <c r="G80" i="1" s="1"/>
  <c r="G78" i="1"/>
  <c r="G76" i="1"/>
  <c r="G74" i="1"/>
  <c r="G72" i="1"/>
  <c r="G70" i="1"/>
  <c r="G66" i="1"/>
  <c r="G64" i="1"/>
  <c r="G61" i="1"/>
  <c r="G59" i="1"/>
  <c r="G57" i="1"/>
  <c r="G55" i="1"/>
  <c r="G53" i="1"/>
  <c r="G49" i="1"/>
  <c r="G48" i="1" s="1"/>
  <c r="G46" i="1"/>
  <c r="G45" i="1" s="1"/>
  <c r="G43" i="1"/>
  <c r="G41" i="1"/>
  <c r="G39" i="1"/>
  <c r="G37" i="1"/>
  <c r="G35" i="1"/>
  <c r="G33" i="1"/>
  <c r="G31" i="1"/>
  <c r="G29" i="1"/>
  <c r="G26" i="1"/>
  <c r="G24" i="1"/>
  <c r="G22" i="1"/>
  <c r="G20" i="1"/>
  <c r="G18" i="1"/>
  <c r="G16" i="1"/>
  <c r="G11" i="1"/>
  <c r="G10" i="1" s="1"/>
  <c r="G148" i="1" l="1"/>
  <c r="G147" i="1" s="1"/>
  <c r="I148" i="1"/>
  <c r="I147" i="1" s="1"/>
  <c r="I120" i="1"/>
  <c r="G120" i="1"/>
  <c r="I101" i="1"/>
  <c r="G101" i="1"/>
  <c r="I15" i="1"/>
  <c r="I69" i="1"/>
  <c r="I68" i="1" s="1"/>
  <c r="G84" i="1"/>
  <c r="G83" i="1" s="1"/>
  <c r="I84" i="1"/>
  <c r="I83" i="1" s="1"/>
  <c r="I63" i="1"/>
  <c r="I52" i="1"/>
  <c r="I28" i="1"/>
  <c r="G15" i="1"/>
  <c r="G52" i="1"/>
  <c r="G28" i="1"/>
  <c r="G63" i="1"/>
  <c r="G69" i="1"/>
  <c r="G68" i="1" s="1"/>
  <c r="G14" i="1" l="1"/>
  <c r="I100" i="1"/>
  <c r="G100" i="1"/>
  <c r="I14" i="1"/>
  <c r="I51" i="1"/>
  <c r="G51" i="1"/>
  <c r="G9" i="1" l="1"/>
  <c r="I99" i="1"/>
  <c r="I153" i="1"/>
  <c r="H157" i="1" s="1"/>
  <c r="I157" i="1" s="1"/>
  <c r="G99" i="1"/>
  <c r="G153" i="1"/>
  <c r="G91" i="1"/>
  <c r="I91" i="1"/>
  <c r="H156" i="1" s="1"/>
  <c r="I9" i="1"/>
  <c r="I156" i="1" l="1"/>
</calcChain>
</file>

<file path=xl/sharedStrings.xml><?xml version="1.0" encoding="utf-8"?>
<sst xmlns="http://schemas.openxmlformats.org/spreadsheetml/2006/main" count="405" uniqueCount="233">
  <si>
    <t>ANEXO EXPEDIENTE 2022ZAUN0148 - SUMINISTRO E INSTALACIÓN DEL EQUIPAMIENTO ESCÉNICO 
PARA EL CENTRO CULTURAL CBA DE IRUN
- LOTE 1 - MECÁNICA ESCÉNICA -</t>
  </si>
  <si>
    <t>ANEXO I: PRECIO 1 - ALCANCE BÁSICO</t>
  </si>
  <si>
    <t>LICITACIÓN</t>
  </si>
  <si>
    <t>OFERTANTE</t>
  </si>
  <si>
    <t>Código</t>
  </si>
  <si>
    <t>Nat</t>
  </si>
  <si>
    <t>Ud</t>
  </si>
  <si>
    <t>Resumen</t>
  </si>
  <si>
    <t>Cantidad</t>
  </si>
  <si>
    <t>Precio Unitario Máximo SIN IVA</t>
  </si>
  <si>
    <t>Precio Total Máximo SIN IVA</t>
  </si>
  <si>
    <t>Precio Unitario ofertado SIN IVA</t>
  </si>
  <si>
    <t>Precio Total ofertado SIN IVA</t>
  </si>
  <si>
    <t>PRECIO 1</t>
  </si>
  <si>
    <t>TOTAL LOTE 1 - PRECIO 1</t>
  </si>
  <si>
    <t>EE</t>
  </si>
  <si>
    <t>Capítulo</t>
  </si>
  <si>
    <t/>
  </si>
  <si>
    <t>ESTRUCTURA ESCÉNICA</t>
  </si>
  <si>
    <t>EEBS</t>
  </si>
  <si>
    <t>BARRAS DE SALA</t>
  </si>
  <si>
    <t>BARSAL</t>
  </si>
  <si>
    <t>Partida</t>
  </si>
  <si>
    <t>m</t>
  </si>
  <si>
    <t>Barra de sala para suspensión de elementos escénicos. Compuesta por perfil tubular de Ø 50 mm y 3 mm de espesor de acero lacado en color a determinar por la Dirección Facultativa y Asistencia Técnica a Obra, anclado cada 1'00 m mediante placas de anclaje del mismo material en losa de forjado, viga HEB 140 o cualquier otro elemento estructural con capacidad portante. Placas de anclaje de 8 mm de espesor, soldadas entre sí y al perfil tubular y atornilladas mediante tacos químicos al elemento estructural portante según planos. Incluso p.p. de montaje, placas de anclaje y anclajes, ingenieria y material accesorio. Medida la longitud instalada, terminada, probada y cumpliendo las especificaciones dadas en la memoria, planos y pliego de condiciones previa aprobación de la Dirección Facultativa y Asistencia Técnica a Obra.</t>
  </si>
  <si>
    <t>ME</t>
  </si>
  <si>
    <t>MECÁNICA ESCÉNICA</t>
  </si>
  <si>
    <t>MEV</t>
  </si>
  <si>
    <t>SISTEMA DE VARAS</t>
  </si>
  <si>
    <t>VARMT</t>
  </si>
  <si>
    <t>VARA MOTORIZADA</t>
  </si>
  <si>
    <t>Conjunto de vara motorizada compuesto por el motor y la vara. Unidad de vara fabricada en acero de 11'00 m de longitud con 4 tiros de cable trenzado de acero, compuesta por doble perfil tubular de Ø 80 mm el tubo superior y Ø 50 mm el tubo inferior, ambos de 2 mm de espesor y unidos entre sí por pletinas de 250x80x5 mm cada 80 cm todo en negro RAL 9005. La vara se suspende de los cables de acero mediante tensores formados por cáncamos y tuercas enroscadas y soldadas. Recorrido de la vara: 3'35 m. Unidad de motor vertical de velocidad variable con una velocidad máxima de 0'10 m/s, recorrido máximo 11'50 m y con capacidad de carga total de 650 kg. Motor tipo asíncrono. El motor incluye la caja de conversión de frecuencia para alimentación del motor de la misma marca que el motor. Motor según norma EN-17206, compatible con sistemas con nivel de seguridad SIL3 EN-61508. Alimentación: 400 V, 50/60 Hz. Nivel de ruido del motor aproximadamente 49 dBA. Chasis de acero color negro RAL 9005. Dimensiones motor: 1.250x447x198 mm. Dimensiones de la caja de conversión: 518x463x215 mm. Su construcción será según los planos. Incluye instalación mecánica del sistema, soportes para anclaje del motor, cables para alimentación del motor y cables de suspensión de Ø 5 mm de acero trenzado. Incluso ingeniería, puesta en servicio del sistema, documentación de proyecto y cursos de formación, medios auxiliares, ayudas, medios de elevación cuando proceda, acopio, almacenaje y parte proporcional de uniones, piezas especiales, pintura, pequeño material, etc. Medida la unidad instalada, terminada, probada y cumpliendo las especificaciones dadas en la memoria, planos y pliego de condiciones previa aprobación por la Dirección Facultativa y Asistencia Técnica a Obra.</t>
  </si>
  <si>
    <t>VARMA</t>
  </si>
  <si>
    <t>VARA MANUAL</t>
  </si>
  <si>
    <t>Unidad de vara fabricada en aluminio de 11'00 m de longitud con 4 tiros de cuerda, compuesta por un perfil tubular de Ø 50 mm y 2 mm de espesor en negro RAL 9005. La vara se suspende de las cuerdas mediante los nudos ballestrinque y doble cote realizados consecutivamente según planos. Recorrido de la vara: 3'75 m. Las cuerdas se anclan a la pared mediante cornamusa de 247x36x52 mm en negro RAL 9005. Su construcción será según los planos. Incluye instalación mecánica del sistema, elementos de soporte y cuerdas de suspensión de Ø 10 mm de nylon en color negro. Incluso ingeniería, puesta en servicio del sistema, documentación de proyecto y cursos de formación, medios auxiliares, ayudas, medios de elevación cuando proceda, acopio, almacenaje y parte proporcional de uniones, piezas especiales, pintura, pequeño material, etc. Medida la unidad instalada, terminada, probada y cumpliendo las especificaciones dadas en la memoria, planos y pliego de condiciones previa aprobación por la Dirección Facultativa y Asistencia Técnica a Obra.</t>
  </si>
  <si>
    <t>CONTVARMT</t>
  </si>
  <si>
    <t>SISTEMA DE CONTROL DE VARAS MOTORIZADAS</t>
  </si>
  <si>
    <t>Sistema de control para varas motorizadas de la misma marca que los motores de las varas motorizadas compuesto por una computadora central equipada con el sistema principal de procesado de datos y sistema de respaldo en un equipo enrackable de 19" y altura 4 RU, una caja de conexión para conectar un mando y un mando de control portátil. Sistema de control certificado por TÜV con nivel SIL3 aprobado según EN-17206 y con salida para el control de hasta 8 motores. Equipo en rack de la computadora central con pantalla táctil, 6 botones pulsadores tipo "hombre muerto", botón tipo seta para parada de emergencia y que permita la conexión en serie a otra computadora igual para ampliación. Dimensiones: 483x247x176 mm. Caja de conexión para conexión del mando al sistema central con montaje en pared y alimentación del mando de control portátil. Mando de control portátil con una salida de motor, pantalla táctil, 6 botones pulsadores tipo "hombre muerto" y botón tipo seta para parada de emergencia. Incluye asas de agarre y cable de 10'00 m para conexión desde la caja. Dimensiones: 304x190x103 mm. Incluso ingeniería, puesta en servicio del sistema, documentación de proyecto y cursos de formación, medios auxiliares, ayudas, medios de elevación cuando proceda, acopio, almacenaje y parte proporcional de uniones, piezas especiales, pintura, pequeño material, etc. Medida la unidad instalada, terminada, probada y cumpliendo las especificaciones dadas en la memoria, planos y pliego de condiciones previa aprobación por la Dirección Facultativa y Asistencia Técnica a Obra.</t>
  </si>
  <si>
    <t>POLVARMTA</t>
  </si>
  <si>
    <t>POLEAS DE VARAS MOTORIZADAS HOMBRO AYTO.</t>
  </si>
  <si>
    <t>Conjunto de poleas para vara motorizada. Conjunto de 5 poleas de 150 mm de diámetro nominal:
- 1 polea de tiro con anclaje vertical a viga de 1 garganta.
- 1 polea de tiro  con anclaje vertical a viga de 2 gargantas.
- 1 polea de tiro con anclaje vertical a viga de 3 gargantas.
- 1 polea de tiro con anclaje vertical a viga de 4 gargantas.
- 1 polea de cabeza en hombro ayuntamiento con anclaje horizontal a pared de 4 gargantas.
El material de las poleas es nylon o teflón insertadas en una carcasa de acero según planos. El anclaje vertical a vigas es con abrazaderas de brida a través de la carcasa. El anclaje horizontal es atornillado a pared de la carcasa. Incluso ingeniería, puesta en servicio del sistema, documentación de proyecto y cursos de formación, medios auxiliares, ayudas, medios de elevación cuando proceda, acopio, almacenaje y parte proporcional de uniones, piezas especiales, pintura, pequeño material, etc. Medida la unidad instalada, terminada, probada y cumpliendo las especificaciones dadas en la memoria, planos y pliego de condiciones previa aprobación por la Dirección Facultativa y Asistencia Técnica a Obra.</t>
  </si>
  <si>
    <t>POLVARMTB</t>
  </si>
  <si>
    <t>POLEAS DE VARAS MOTORIZADAS HOMBRO BIB.</t>
  </si>
  <si>
    <t>Conjunto de poleas para vara motorizada. Conjunto de 6 poleas de 150 mm de diámetro nominal:
- 1 polea de tiro con anclaje vertical a viga de 1 garganta.
- 1 polea de tiro  con anclaje vertical a viga de 2 gargantas.
- 1 polea de tiro con anclaje vertical a viga de 3 gargantas.
- 1 polea de tiro con anclaje vertical a viga de 4 gargantas.
- 1 doble polea de desvío con anclaje vertical a viga de 4 gargantas cada polea.
- 1 polea de cabeza en hombro biblioteca con anclaje vertical a viga de 4 gargantas.
El material de las poleas es nylon o teflón insertadas en una carcasa de acero según planos. El anclaje vertical a vigas es con abrazaderas de brida a través de la carcasa. Incluso ingeniería, puesta en servicio del sistema, documentación de proyecto y cursos de formación, medios auxiliares, ayudas, medios de elevación cuando proceda, acopio, almacenaje y parte proporcional de uniones, piezas especiales, pintura, pequeño material, etc. Medida la unidad instalada, terminada, probada y cumpliendo las especificaciones dadas en la memoria, planos y pliego de condiciones previa aprobación por la Dirección Facultativa y Asistencia Técnica a Obra.</t>
  </si>
  <si>
    <t>POLVARMA</t>
  </si>
  <si>
    <t>POLEAS DE VARAS MANUALES</t>
  </si>
  <si>
    <t>Conjunto de poleas para vara manual. Conjunto de 5 poleas de 65 mm de diámetro nominal:
- 1 polea de tiro con anclaje vertical a viga de 1 garganta.
- 1 doble polea de tiro con anclaje vertical a viga de 1 garganta cada polea.
- 1 triple polea de tiro con anclaje vertical a viga de 1 garganta cada polea.
- 1 cuádruple polea de tiro con anclaje vertical a viga de 1 garganta cada polea.
- 1 cuádruple polea de cabeza con anclaje vertical a viga de 1 garganta cada polea. 
El material de las poleas es nylon o teflón insertadas en una carcasa de acero según planos. El anclaje vertical a vigas es con abrazaderas de brida a través de la carcasa. Incluso ingeniería, puesta en servicio del sistema, documentación de proyecto y cursos de formación, medios auxiliares, ayudas, medios de elevación cuando proceda, acopio, almacenaje y parte proporcional de uniones, piezas especiales, pintura, pequeño material, etc. Medida la unidad instalada, terminada, probada y cumpliendo las especificaciones dadas en la memoria, planos y pliego de condiciones previa aprobación por la Dirección Facultativa y Asistencia Técnica a Obra.</t>
  </si>
  <si>
    <t>METX</t>
  </si>
  <si>
    <t>TEXTILES ESCÉNICOS</t>
  </si>
  <si>
    <t>BAMNON</t>
  </si>
  <si>
    <t>u</t>
  </si>
  <si>
    <t>BAMBALINÓN</t>
  </si>
  <si>
    <t>Textil escénico para conformación de bambalinón de boca mediante tela con una composición 100% trevira CS reciclado, con un ancho de pieza de 1'40 m, grado de ignifugación C1 y un peso de 380 g/m2, en color a determinar por la Propiedad y la Dirección Facultativa mediante la aportación de las correspondientes muestras. Textil con refuerzo en lino ignífugo para ollados de la parte superior. Terminación simple en los laterales y en el bajo una vaina con plomo. Dimensiones totales del bambalinón: 10'00x1'00 m + el 80% de fruncido. Incluye 50 unidades de sistema de fijación a vara de la misma marca que el textil mediante clip de plástico y correa elástica para la conexión flexible en el tubo, que permita colgar el bambalinón de forma rápida y segura. Incluso medios auxiliares, ayudas, medios de elevación cuando proceda, acopio, almacenaje y parte proporcional de uniones, piezas especiales, pequeño material, etc. Medida la unidad suministrada, probada de cuelgue y alto de la pieza para realizar los ajustes necesarios in situ. Cumpliendo las especificaciones dadas en la memoria, planos y pliego de condiciones previa aprobación por la Dirección Facultativa y Asistencia Técnica a Obra.</t>
  </si>
  <si>
    <t>TELBO</t>
  </si>
  <si>
    <t>TELÓN DE BOCA</t>
  </si>
  <si>
    <t>Textil escénico para conformación de telón de boca mediante tela con una composición 100% trevira CS reciclado, con un ancho de pieza de 1'40 m, grado de ignifugación C1 y un peso de 380 g/m2, en color a determinar por la Propiedad y la Dirección Facultativa mediante la aportación de las correspondientes muestras. Textil con refuerzo en lino ignífugo para ollados de la parte superior. Terminación simple en los laterales y en el bajo una vaina con plomo. Telón formado por dos piezas de dimensiones totales cada una: 5'00x3'20 m + el 80% de fruncido. Incluye 50 unidades de sistema de fijación a vara de la misma marca que el textil mediante clip de plástico y correa elástica para la conexión flexible en el tubo, que permita colgar el telón de forma rápida y segura. Incluso medios auxiliares, ayudas, medios de elevación cuando proceda, acopio, almacenaje y parte proporcional de uniones, piezas especiales, pequeño material, etc. Medida la unidad suministrada, probada de cuelgue y alto de la pieza para realizar los ajustes necesarios in situ. Cumpliendo las especificaciones dadas en la memoria, planos y pliego de condiciones previa aprobación por la Dirección Facultativa y Asistencia Técnica a Obra.</t>
  </si>
  <si>
    <t>CARMOR</t>
  </si>
  <si>
    <t>CARRIL MOTORIZADO</t>
  </si>
  <si>
    <t>Carril motorizado para apertura y cierre del telón de boca. Fabricado en aluminio en color negro y con una longitud de 10'00 m más el cruce. Compuesto por carros primarios, de arrastre, guías de cuerda, motor de mochila, caja de control con protección, finales de carrera, poleas y sistema de sujeción a tubo. Incluso medios auxiliares, ayudas, medios de elevación cuando proceda, acopio, almacenaje y parte proporcional de uniones, piezas especiales, pequeño material, etc. Medida la unidad suministrada y probada junto con el telón de boca para realizar los ajustes necesarios in situ. Cumpliendo las especificaciones dadas en la memoria, planos y pliego de condiciones previa aprobación por la Dirección Facultativa y Asistencia Técnica a Obra.</t>
  </si>
  <si>
    <t>BAMINA</t>
  </si>
  <si>
    <t>BAMBALINA</t>
  </si>
  <si>
    <t>Textil escénico para conformación de bambalina para cámara negra mediante tela con una composición 100% trevira, con un ancho de pieza de 3'00 m, grado de ignifugación C1 y un peso de 320 g/m2, en color negro y con refuerzo en lino ignífugo para ollados de la parte superior. Terminación simple en los laterales y en el bajo una vaina para tubo de Ø50 mm. Dimensiones totales de la bambalina: 10'00x1'00 m. Incluye tubo para tensado de aluminio de Ø50 mm y 10'00 m de longitud con tapones laterales enroscables. El tubo se podrá componer de uno o varios segmentos siempre que se garantice la longitud total indicada. Incluye 50 unidades de sistema de fijación a vara de la misma marca que el textil mediante clip de plástico y correa elástica para la conexión flexible en el tubo, que permita colgar la bambalina de forma rápida y segura. Incluso medios auxiliares, ayudas, medios de elevación cuando proceda, acopio, almacenaje y parte proporcional de uniones, piezas especiales, pequeño material, etc. Medida la unidad suministrada, probada de cuelgue y alto de la pieza para realizar los ajustes necesarios in situ. Cumpliendo las especificaciones dadas en la memoria, planos y pliego de condiciones previa aprobación por la Dirección Facultativa y Asistencia Técnica a Obra.</t>
  </si>
  <si>
    <t>PATA</t>
  </si>
  <si>
    <t>Textil escénico para conformación de pata para cámara negra mediante tela con una composición 100% trevira, con un ancho de pieza de 3'00 m, grado de ignifugación C1 y un peso de 320 g/m2, en color negro y con refuerzo en lino ignífugo para ollados de la parte superior. Terminación simple en los laterales y en el bajo una vaina para tubo de Ø50 mm. Dimensiones totales de la pata: 2'00x3'20 m. Incluye tubo para tensado de aluminio de Ø50 mm y 2'00 m de longitud con tapones laterales enroscables. El tubo se podrá componer de uno o varios segmentos siempre que se garantice la longitud total indicada. Incluye 10 unidades de sistema de fijación a vara de la misma marca que el textil mediante clip de plástico y correa elástica para la conexión flexible en el tubo, que permita colgar la pata de forma rápida y segura. Incluso medios auxiliares, ayudas, medios de elevación cuando proceda, acopio, almacenaje y parte proporcional de uniones, piezas especiales, pequeño material, etc. Medida la unidad suministrada, probada de cuelgue y alto de la pieza para realizar los ajustes necesarios in situ. Cumpliendo las especificaciones dadas en la memoria, planos y pliego de condiciones previa aprobación por la Dirección Facultativa y Asistencia Técnica a Obra.</t>
  </si>
  <si>
    <t>FONES</t>
  </si>
  <si>
    <t>FONDO ESCÉNICO</t>
  </si>
  <si>
    <t>Textil escénico para conformación de fondo para cámara negra mediante tela con una composición 100% trevira, con un ancho de pieza de 3'00 m, grado de ignifugación C1 y un peso de 320 g/m2, en color negro y con refuerzo en lino ignífugo para ollados de la parte superior. Terminación simple en los laterales y en el bajo una vaina para tubo de Ø50 mm. Dimensiones totales del fondo: 10'00x3'20 m. Incluye tubo para tensado de aluminio de Ø50 mm y 10'00 m de longitud con tapones laterales enroscables. El tubo se podrá componer de uno o varios segmentos siempre que se garantice la longitud total indicada. Incluye 50 unidades de sistema de fijación a vara de la misma marca que el textil mediante clip de plástico y correa elástica para la conexión flexible en el tubo, que permita colgar la bambalina de forma rápida y segura. Incluso medios auxiliares, ayudas, medios de elevación cuando proceda, acopio, almacenaje y parte proporcional de uniones, piezas especiales, pequeño material, etc. Medida la unidad suministrada, probada de cuelgue y alto de la pieza para realizar los ajustes necesarios in situ. Cumpliendo las especificaciones dadas en la memoria, planos y pliego de condiciones previa aprobación por la Dirección Facultativa y Asistencia Técnica a Obra.</t>
  </si>
  <si>
    <t>CICLO</t>
  </si>
  <si>
    <t>CICLORAMA</t>
  </si>
  <si>
    <t>Textil escénico para conformación de ciclorama mediante tela con una composición de PVC, con un ancho de pieza de 2'20 m, grado de ignifugación B-s3 y un peso de 414 g/m2, en color blanco crema y con refuerzo termosellado de la parte superior, refuerzo en laterales y en el bajo una vaina para tubo de Ø50 mm. Grodor del textil 0'30 mm, factor de luminancia de retroproyección 0'32 y de proyección frontal 0'77. Dimensiones totales del fondo: 10'00x3'20 m. Incluye tubo para tensado de aluminio de Ø50 mm y 10'00 m de longitud con tapones laterales enroscables. El tubo se podrá componer de uno o varios segmentos siempre que se garantice la longitud total indicada. Incluye 50 unidades de sistema de fijación a vara de la misma marca que el textil mediante clip de plástico y correa elástica para la conexión flexible en el tubo, que permita colgar el ciclorama de forma rápida y segura. Incluso medios auxiliares, ayudas, medios de elevación cuando proceda, acopio, almacenaje y parte proporcional de uniones, piezas especiales, pequeño material, etc. Medida la unidad suministrada, probada de cuelgue y alto de la pieza para realizar los ajustes necesarios in situ. Cumpliendo las especificaciones dadas en la memoria, planos y pliego de condiciones previa aprobación por la Dirección Facultativa y Asistencia Técnica a Obra.</t>
  </si>
  <si>
    <t>CORTACC</t>
  </si>
  <si>
    <t>CORTINA ACCESO ESCENARIO-SALA</t>
  </si>
  <si>
    <r>
      <t>Textil escénico para conformación de cortina mediante tela con una composición 100% trevira CS reciclado, con un ancho de pieza de 1'40 m, grado de ignifugación C1 y un peso de 380 g/m</t>
    </r>
    <r>
      <rPr>
        <vertAlign val="superscript"/>
        <sz val="8"/>
        <rFont val="Questrial"/>
      </rPr>
      <t>2</t>
    </r>
    <r>
      <rPr>
        <sz val="8"/>
        <rFont val="Questrial"/>
      </rPr>
      <t>, en color a determinar por la Propiedad y la Dirección Facultativa mediante la aportación de las correspondientes muestras. Textil con refuerzo en lino ignífugo para ollados de la parte superior. Terminación simple en los laterales y en el bajo una vaina con plomo. Cortina formada por una pieza de dimensiones totales: 1'00x2'10 m + el 80% de fruncido. Incluye 10 unidades de sistema de fijación a barra de la misma marca que el textil mediante clip de plástico y correa elástica para la conexión flexible en el tubo, que permita colgar la cortina de forma rápida y segura. Incluso medios auxiliares, ayudas, medios de elevación cuando proceda, acopio, almacenaje y parte proporcional de uniones, piezas especiales, pequeño material, etc. Medida la unidad suministrada, probada de cuelgue y alto de la pieza para realizar los ajustes necesarios in situ. Cumpliendo las especificaciones dadas en la memoria, planos y pliego de condiciones previa aprobación por la Dirección Facultativa y Asistencia Técnica a Obra.</t>
    </r>
  </si>
  <si>
    <t>MEMT</t>
  </si>
  <si>
    <t>MOTORES Y TRUSSES</t>
  </si>
  <si>
    <t>CAJCON</t>
  </si>
  <si>
    <t>CAJA TIPO ME-A</t>
  </si>
  <si>
    <t>Caja de conexión para motores puntuales tipo ME-A. Caja de superficie instalada en techo de sala. Contiene las siguientes conexiones: 2xCEE16A4P-H. Dimensiones: 275x235x70 mm. Caja envolvente metálica pintada en RAL 9005. Incluso ingeniería, diseño CAD, diseño 3D, asistencia técnica, impresión directa de textos, impresión directa de logos, terminación y conexionado in situ de cableado con parte proporcional de uniones, piezas especiales y accesorios. Medida la unidad instalada, terminada, probada y cumpliendo las especificaciones dadas en la memoria, planos y pliego de condiciones previa aprobación de la Dirección Facultativa y Asistencia Técnica a Obra.</t>
  </si>
  <si>
    <t>MESE</t>
  </si>
  <si>
    <t>SISTEMA DE ELEVACIÓN UNIPERSONAL</t>
  </si>
  <si>
    <t>ELEV</t>
  </si>
  <si>
    <t>PLATAFORMA DE ELEVACIÓN</t>
  </si>
  <si>
    <t>Plataforma unipersonal de elevación. Máquina ligera para elevación de personas con sistema de brazo con base estándar. Con superficie de apoyo reducida. La altura máxima de la plataforma es 2'50 m para una altura de trabajo de hasta 4'50 m. Las dimensiones de la plataforma son 1'00x0'73 m y capacidad de carga de hasta 200 kg. Máquina con circuito hidráulico con válvula de presión en cilindro elevador. Ruedas de alta resistencia con bloqueo automático. Bajada de emergencia desde el suelo. Alarma sonora de ascenso y descenso. Tensión de alimentación 12 V cc. Controladores por botones con control de trabajo en suspensión desde suelo y desde plataforma. Estructuras de acero de alta resistencia con mástil en dos tramos. Circuito hidráulico a prueba de fallos. Alarma de pendiente con parada automática. Dimensiones replegada: 1'19x0'75x1'56 m. Peso: 285'00 kg. Incluyendo revisión de seguridad en la 2ª anualidad según nombra UNE 58921 y curso de capacitación y manejo según norma UNE EN-58923. Medida la unidad suministrada, probada y cumpliendo las especificaciones dadas en la memoria, planos y pliego de condiciones previa aprobación de la Dirección Facultativa y Asistencia Técnica a Obra.</t>
  </si>
  <si>
    <t>RK</t>
  </si>
  <si>
    <t>RACKS</t>
  </si>
  <si>
    <t>RKA</t>
  </si>
  <si>
    <t>ARMARIO RACKS Y ACCESORIOS</t>
  </si>
  <si>
    <t>RACKP12</t>
  </si>
  <si>
    <t>ARMARIO RACK PARED 12 RU</t>
  </si>
  <si>
    <t>Armario rack de pared de 12 unidades de 19". Marco de acero laminado en frío de 1'50 mm de grosor y placas de 1'20 mm de grosor. Incluyendo puerta con cristal templano con llave. Capacidad de carga máxima: 60 kg. Profundidad útil de 410 mm. Dimensiones: 600x638x450 mm. Peso: 23'60 kg. Acabado negro RAL 9004. Incluso 4 llaves para cierre de paneles laterales, 1 llave allen, 2 raíles en L, 2 llaves para puerta frontal y 10 juegos de tornillos y tuercas tipo M6. Cumpliendo los estándares ANSI/EIA RS-310D, DIN41491 y IEC60297. Medida la unidad instalada, terminada, probada y cumpliendo las especificaciones dadas en la memoria, planos y pliego de condiciones, previa aprobación de la Dirección Facultativa y Asistencia Técnica a Obra.</t>
  </si>
  <si>
    <t>RACKP06</t>
  </si>
  <si>
    <t>ARMARIO RACK PARED 6 RU</t>
  </si>
  <si>
    <t>Armario rack de pared de 6 unidades de 19". Marco de acero laminado en frío de 1'50 mm de grosor y placas de 1'20 mm de grosor. Incluyendo puerta con cristal templano con llave. Capacidad de carga máxima: 60 kg. Profundidad útil de 410 mm. Dimensiones: 600x368x450 mm. Peso: 18'50 kg. Acabado negro RAL 9004. Incluso 4 llaves para cierre de paneles laterales, 1 llave allen, 2 raíles en L, 2 llaves para puerta frontal y 10 juegos de tornillos y tuercas tipo M6. Cumpliendo los estándares ANSI/EIA RS-310D, DIN41491 y IEC60297. Medida la unidad instalada, terminada, probada y cumpliendo las especificaciones dadas en la memoria, planos y pliego de condiciones, previa aprobación de la Dirección Facultativa y Asistencia Técnica a Obra.</t>
  </si>
  <si>
    <t>VENRK01</t>
  </si>
  <si>
    <t>VENTILADOR DOBLE RACK 1 RU 600 MM</t>
  </si>
  <si>
    <t>Ventilador doble en placa para rack. Fabricado en aluminio. Ruido &lt;51 db. Potencia cada ventilador 20 W. Uso para racks de 600 mm. Dimensiones: 450x50x363 mm. Peso: 2'30 kg. Acabado negro RAL 9004. Alimentación 240 VAC 50/60hz. De misma marca que el armario rack. Medida la unidad instalada, terminada, probada y cumpliendo las especificaciones dadas en la memoria, planos y pliego de condiciones, previa aprobación de la Dirección Facultativa y Asistencia Técnica a Obra.</t>
  </si>
  <si>
    <t>TPCRK01</t>
  </si>
  <si>
    <t>TAPA CIEGA 1 RU 600 MM</t>
  </si>
  <si>
    <t>Tapa ciega de 1 RU. Placa fabricada en acero de grosor 1'50 mm y recubrimiento en polvo color negro RAL 9004. Dimensiones: 483'00x43'70x10'00 mm. Peso: 0'28 kg. Medida la unidad instalada, terminada, probada y cumpliendo las especificaciones dadas en la memoria, planos y pliego de condiciones, previa aprobación de la Dirección Facultativa y Asistencia Técnica a Obra.</t>
  </si>
  <si>
    <t>PANMEC</t>
  </si>
  <si>
    <t>PANEL 3 RU PARA MECANISMOS ELÉCTRICOS DIN</t>
  </si>
  <si>
    <t>Panel enrackable de 3 RU para mecanismos eléctricos estándar DIN. Panel para rack de 19" atornillable de aluminio extrusionado y recubrimiento electroestático en polvo color negro RAL 9005. Inlcuye caja y panel frontal. Dimensiones: 483'00x133'50x65'00 mm. Medida la unidad instalada, terminada, probada y cumpliendo las especificaciones dadas en la memoria, planos y pliego de condiciones, previa aprobación de la Dirección Facultativa y Asistencia Técnica a Obra.</t>
  </si>
  <si>
    <t>RKE</t>
  </si>
  <si>
    <t>EQUIPAMIENTO RACKS</t>
  </si>
  <si>
    <t>SAIRK500</t>
  </si>
  <si>
    <t>SAI ENRACKABLE 500 W</t>
  </si>
  <si>
    <t>Sistema de alimentación ininterrumpida 750 VA. Capacidad eléctrica 500 W 750 VA. Voltaje de entrada/salida principal 230 V. Tiempo de recarga normal 3 horas. Capacidad desde 139 min (50 W) hasta 5 min (500 W). 4 tomas de salida IEC 320 C13. Formato para montaje en rack 19" atornillable ocupando 2 RU. Dimensiones: 432x89x406 mm. Peso: 17'27 kg. Incluye cable de alimentación Schuko-IEC C13, cable USB, cable de señal inteligente de RS-232 y raíles de soporte de montaje en rack. Medida la unidad instalada, terminada, probada y cumpliendo las especificaciones dadas en la memoria, planos y pliego de condiciones, previa aprobación de la Dirección Facultativa y Asistencia Técnica a Obra.</t>
  </si>
  <si>
    <t>REGRK69</t>
  </si>
  <si>
    <t>REGLETA EN RACK PARA 6/9 SCHUKOS 1 RU</t>
  </si>
  <si>
    <t>Regleta enrackable para shukos. Interruptores de control de corriente en parte frontal. Tomas schuko tipo F- CEE 7/4. 6 tomas en parte frontal. 9 tomas en parte trasera. Formato para montaje en rack 19" atornillable ocupando 1 RU. Dimensiones: 482'60x44'40x116'00 mm. Cable alimentación 2'50 m acabado schuko CEE 7/7. 16 A 250 VAC. 4.000 W máx. Medida la unidad instalada, terminada, probada y cumpliendo las especificaciones dadas en la memoria, planos y pliego de condiciones, previa aprobación de la Dirección Facultativa y Asistencia Técnica a Obra.</t>
  </si>
  <si>
    <t>IF</t>
  </si>
  <si>
    <t>INFRAESTRUCTURAS</t>
  </si>
  <si>
    <t>IFCBME</t>
  </si>
  <si>
    <t>CABLEADO MECÁNICA ESCÉNICA</t>
  </si>
  <si>
    <t>CABAL525</t>
  </si>
  <si>
    <r>
      <t>CABLE DE ALIMENTACIÓN 5X2'50 MM</t>
    </r>
    <r>
      <rPr>
        <b/>
        <vertAlign val="superscript"/>
        <sz val="8"/>
        <rFont val="Questrial"/>
      </rPr>
      <t>2</t>
    </r>
  </si>
  <si>
    <r>
      <t>Cable flexible RZ1-K(AS) de 5x2'50 mm</t>
    </r>
    <r>
      <rPr>
        <vertAlign val="superscript"/>
        <sz val="8"/>
        <rFont val="Questrial"/>
      </rPr>
      <t>2</t>
    </r>
    <r>
      <rPr>
        <sz val="8"/>
        <rFont val="Questrial"/>
      </rPr>
      <t>, compuesto por conductor de cobre clase 5, tensión de servicio 0'6/1 kV, con aislamiento XLPE, no propagador de llama (UNE-EN 50265-2-1), no propagador de incendios (UNE-EN 50266-2), libre de halógenos (UNE-EN 50267-2-1), baja emisión de humos (UNE-EN 50267-2) y baja emisión de gases corrosivos (UNE-EN 50267-2-2). Incluso conectores, medios auxiliares, ayudas, medios de elevación cuando proceda, acopio, almacenaje, pequeño material, etc. Las normativas que cumple estarán serigrafiadas en la cubierta exterior del cable. Se entregará obligatoriamente a la dirección facultativa el certificado oficial firmado por el fabricante de las normativas que cumple el cable. Medida la longitud instalada, terminada, probada y cumpliendo las especificaciones dadas en la memoria, planos y pliego de condiciones, previa aprobación de la Dirección Facultativa y Asistencia Técnica a Obra.</t>
    </r>
  </si>
  <si>
    <t>CABAL325</t>
  </si>
  <si>
    <r>
      <t>CABLE DE ALIMENTACIÓN 3X2'50 MM</t>
    </r>
    <r>
      <rPr>
        <b/>
        <vertAlign val="superscript"/>
        <sz val="8"/>
        <rFont val="Questrial"/>
      </rPr>
      <t>2</t>
    </r>
  </si>
  <si>
    <r>
      <t>Cable flexible RZ1-K(AS) de 3x2'50 mm</t>
    </r>
    <r>
      <rPr>
        <vertAlign val="superscript"/>
        <sz val="8"/>
        <rFont val="Questrial"/>
      </rPr>
      <t>2</t>
    </r>
    <r>
      <rPr>
        <sz val="8"/>
        <rFont val="Questrial"/>
      </rPr>
      <t>, compuesto por conductor de cobre clase 5, tensión de servicio 0'6/1 kV, con aislamiento XLPE, no propagador de llama (UNE-EN 50265-2-1), no propagador de incendios (UNE-EN 50266-2), libre de halógenos (UNE-EN 50267-2-1), baja emisión de humos (UNE-EN 50267-2) y baja emisión de gases corrosivos (UNE-EN 50267-2-2). Incluso conectores, medios auxiliares, ayudas, medios de elevación cuando proceda, acopio, almacenaje, pequeño material, etc. Las normativas que cumple estarán serigrafiadas en la cubierta exterior del cable. Se entregará obligatoriamente a la dirección facultativa el certificado oficial firmado por el fabricante de las normativas que cumple el cable. Medida la longitud instalada, terminada, probada y cumpliendo las especificaciones dadas en la memoria, planos y pliego de condiciones, previa aprobación de la Dirección Facultativa y Asistencia Técnica a Obra.</t>
    </r>
  </si>
  <si>
    <t>CABALS425</t>
  </si>
  <si>
    <r>
      <t>CABLE DE ALIMENTACIÓN 4X2'50 MM</t>
    </r>
    <r>
      <rPr>
        <b/>
        <vertAlign val="superscript"/>
        <sz val="8"/>
        <rFont val="Questrial"/>
      </rPr>
      <t>2</t>
    </r>
    <r>
      <rPr>
        <b/>
        <sz val="8"/>
        <rFont val="Questrial"/>
      </rPr>
      <t xml:space="preserve"> CON CEE16</t>
    </r>
  </si>
  <si>
    <r>
      <t>Cable flexible RZ1-K(AS) de 4x2'50 mm</t>
    </r>
    <r>
      <rPr>
        <vertAlign val="superscript"/>
        <sz val="8"/>
        <rFont val="Questrial"/>
      </rPr>
      <t>2</t>
    </r>
    <r>
      <rPr>
        <sz val="8"/>
        <rFont val="Questrial"/>
      </rPr>
      <t>, compuesto por conductor de cobre clase 5, tensión de servicio 0'6/1 kV, con aislamiento XLPE, no propagador de llama (UNE-EN 50265-2-1), no propagador de incendios (UNE-EN 50266-2), libre de halógenos (UNE-EN 50267-2-1), baja emisión de humos (UNE-EN 50267-2) y baja emisión de gases corrosivos (UNE-EN 50267-2-2). Acabado en conector CEE 4P 16 A macho en un extremo. Incluso medios auxiliares, ayudas, medios de elevación cuando proceda, acopio, almacenaje, pequeño material, etc. Las normativas que cumple estarán serigrafiadas en la cubierta exterior del cable. Se entregará obligatoriamente a la dirección facultativa el certificado oficial firmado por el fabricante de las normativas que cumple el cable. Medida la longitud instalada, terminada, probada y cumpliendo las especificaciones dadas en la memoria, planos y pliego de condiciones, previa aprobación de la Dirección Facultativa y Asistencia Técnica a Obra.</t>
    </r>
  </si>
  <si>
    <t>CABALS56</t>
  </si>
  <si>
    <r>
      <t>CABLE DE ALIMENTACIÓN 4X2'50 MM</t>
    </r>
    <r>
      <rPr>
        <b/>
        <vertAlign val="superscript"/>
        <sz val="8"/>
        <rFont val="Questrial"/>
      </rPr>
      <t>2</t>
    </r>
    <r>
      <rPr>
        <b/>
        <sz val="8"/>
        <rFont val="Questrial"/>
      </rPr>
      <t xml:space="preserve"> CON CEE32</t>
    </r>
  </si>
  <si>
    <r>
      <t>Cable flexible RZ1-K(AS) de 5x6 mm</t>
    </r>
    <r>
      <rPr>
        <vertAlign val="superscript"/>
        <sz val="8"/>
        <rFont val="Questrial"/>
      </rPr>
      <t>2</t>
    </r>
    <r>
      <rPr>
        <sz val="8"/>
        <rFont val="Questrial"/>
      </rPr>
      <t>, compuesto por conductor de cobre clase 5, tensión de servicio 0'6/1 kV, con aislamiento XLPE, no propagador de llama (UNE-EN 50265-2-1), no propagador de incendios (UNE-EN 50266-2), libre de halógenos (UNE-EN 50267-2-1), baja emisión de humos (UNE-EN 50267-2) y baja emisión de gases corrosivos (UNE-EN 50267-2-2). Acabado en conector CEE 5P 32 A hembra en un extremo. Incluso medios auxiliares, ayudas, medios de elevación cuando proceda, acopio, almacenaje, pequeño material, etc. Las normativas que cumple estarán serigrafiadas en la cubierta exterior del cable. Se entregará obligatoriamente a la dirección facultativa el certificado oficial firmado por el fabricante de las normativas que cumple el cable. Medida la longitud instalada, terminada, probada y cumpliendo las especificaciones dadas en la memoria, planos y pliego de condiciones, previa aprobación de la Dirección Facultativa y Asistencia Técnica a Obra.</t>
    </r>
  </si>
  <si>
    <t>CABETHRJ45</t>
  </si>
  <si>
    <t>CABLE DE DATOS ETHERNET CAT6 CON CONECTORES RJ45</t>
  </si>
  <si>
    <t>Cable de datos Ethernet Cat6A U/FTP. Cable de datos para enlazar ordenadores y dispositivos informáticos de uso en instalaciones fijas, apantallado para evitar interferencias eléctricas con otras instalaciones, con un ancho de banda 500 MHz y libre de halógenos. Compuesto por 4 pares apantallados: cada conductor apantallado formado por un conductor 1x0'56 mm Ø AWG23 con aislante PEX IEC 708  1'35 mm Ø y junto a su par en pantalla PE H199 y cubierta FRLSHF de tamaño nominal Ø 7'40 mm y color azul. Peso: 47'00 kg/km. Acabado en conectores RJ45 macho en ambos extremos. Incluso medios auxiliares, ayudas, medios de elevación cuando proceda, acopio, almacenaje, pequeño material, etc. Cumpliendo normativa CPR EN 50575. Las normativas que cumple estarán serigrafiadas en la cubierta exterior del cable. Se entregará obligatoriamente a la dirección facultativa el certificado oficial firmado por el fabricante de las normativas que cumple el cable. Medida la longitud instalada, terminada, probada y cumpliendo las especificaciones dadas en la memoria, planos y pliego de condiciones, previa aprobación de la Dirección Facultativa y Asistencia Técnica a Obra.</t>
  </si>
  <si>
    <t>IFCE</t>
  </si>
  <si>
    <t>CUADROS ELÉCTRICOS</t>
  </si>
  <si>
    <t>CSME</t>
  </si>
  <si>
    <t>APARAMENTA CUADRO SECUNDARIO MECÁNICA ESC.</t>
  </si>
  <si>
    <t>Aparamenta para cuadro secundario de mecánica escénica montada en armario rack de pared. Aparamenta compuesta por 1x Int. mgnt. 4x40 A Curva B, 3xInt. difl. 4x40 A 300 mA SI, 1xInt. difl. 2x25 A 30 mA SI, 2xInt. mgnt. 4x32 A Curva B, 6xInt. mgnt. 4x16 A Curva B, 1xInt. mgnt. 2x16 A Curva B, 2x Schuko hembra todos según UNE-EN 61008, UNE-EN 60947-2, conforme esquema unifilar, con pruebas y certificado del montador. Incluso medios auxiliares, ayudas, medios de elevación cuando proceda, acopio, almacenaje, pequeño material, etc. Construido según REBT. Medida la unidad instalada, terminada, probada y cumpliendo las especificaciones dadas en la memoria, planos y pliego de condiciones, previa aprobación de la Dirección Facultativa y Asistencia Técnica a Obra.</t>
  </si>
  <si>
    <t>CN</t>
  </si>
  <si>
    <t>CANALIZACIONES</t>
  </si>
  <si>
    <t>CNME</t>
  </si>
  <si>
    <t>CANALIZACIONES DE MECÁNICA ESCÉNICA</t>
  </si>
  <si>
    <t>TUB32</t>
  </si>
  <si>
    <t>TUBO PVC RÍGIDO DIÁMETRO 32 MM</t>
  </si>
  <si>
    <t>Tubo PVC libre halógenos rígido 32 mm de diámetro, aislante y no propagador de la llama, con una resistencia al impacto &gt;2 J una resistencia a compresión &gt;1250 N, influencias externas IP-54, UNE-EN 50086-2-1. Medida la longitud instalada, terminada, probada y cumpliendo las especificaciones dadas en la memoria, planos y pliego de condiciones, previa aprobación de la Dirección Facultativa y Asistencia Técnica a Obra.</t>
  </si>
  <si>
    <t>TUB50</t>
  </si>
  <si>
    <t>TUBO PVC RÍGIDO DIÁMETRO 50 MM</t>
  </si>
  <si>
    <t>Tubo PVC libre halógenos rígido 50 mm de diámetro, aislante y no propagador de la llama, con una resistencia al impacto &gt;2 J una resistencia a compresión &gt;1250 N, influencias externas IP-54, UNE-EN 50086-2-1. Medida la longitud instalada, terminada, probada y cumpliendo las especificaciones dadas en la memoria, planos y pliego de condiciones, previa aprobación de la Dirección Facultativa y Asistencia Técnica a Obra.</t>
  </si>
  <si>
    <t>CAN1006</t>
  </si>
  <si>
    <t>CANAL PROTECTORA METÁLICA 100x60 MM CON TAPA</t>
  </si>
  <si>
    <t>Suministro y montaje de canal protectora de chapa metálica ciega y tapa con borde de seguridad perfilado y base perforada embutida, fabricada a partir de lámina de acero al carbono según UNE 10016-95. Dimensiones 100x60 mm. Certificado de ensayo de resistencia al fuego E60, según DIN 4102-12, marcado N según AENOR y acabado anticorrosión galvanizado sendzimir según UNE-EN 10142. Incluso cableado de cobre para la puesta a tierra de las canalizaciones y su conexionado y soportes omega o reforzados y otros accesorios necesarios. Todo ello acorde con la norma UNE-EN-61537. Incluso medios auxiliares, ayudas, medios de elevación cuando proceda, acopio, almacenaje, pequeño material, etc. Medida la longitud instalada, terminada, probada y cumpliendo las especificaciones dadas en la memoria, planos y pliego de condiciones, previa aprobación de la Dirección Facultativa y Asistencia Técnica a Obra.</t>
  </si>
  <si>
    <t>RESUMEN PRECIO 1</t>
  </si>
  <si>
    <t>S/IVA</t>
  </si>
  <si>
    <t>ANEXO II: PRECIO 2 - PRECIOS UNITARIOS</t>
  </si>
  <si>
    <t>PRECIO 2</t>
  </si>
  <si>
    <t>TOTAL LOTE 1 - PRECIO 2</t>
  </si>
  <si>
    <t>TROLLEY</t>
  </si>
  <si>
    <t>TROLLEY MANUAL</t>
  </si>
  <si>
    <t>Carro manual tipo trolley para suspensión de motor puntual sobre viga HEB 140. Carro con 4 ruedas de nylon, 2 por lado y brazo guiador incluyendo freno. Capacidad de carga mínima: 350 kg. Incluye también grillete de acero 3/4 para carga mínima de 350 kg, de alta resistencia con pasador de rosca, factor de seguridad 6:1 (D8) y código de identificación marcado CE, SWL, apto para suspensión de motor puntual con tamaño suficiente para el gancho del motor puntual. Todo en color negro RAL 9005. Medida la unidad instalada, terminada, probada y cumpliendo las especificaciones dadas en la memoria, planos y pliego de condiciones previa aprobación por la Dirección Facultativa y Asistencia Técnica a Obra.</t>
  </si>
  <si>
    <t>MOTPUN</t>
  </si>
  <si>
    <t>MOTOR PUNTUAL</t>
  </si>
  <si>
    <t>Motor puntual de cadena con velocidad de elevación 4 m/min, capacidad de carga máxima de 250 kg, certificado BGV D8+ y con dos asas para agarre y manipulación. Cadena de eslabones de acero de 4 x 12 mm según EN 818-7 de 5'00 m de longitud. Clasificación del mecanismo de elevación según la norma UNE 58112-5/91 M3 (1Bm). Velocidad del motor 1.360 rpm para una frecuencia de 50 Hz. Potencia del motor: 180 W. Número de caídas de cadena: 1. Número de frenos: 2 (factor de seguridad 8:1). Alimentación: 400 V, 50/60 Hz. Nivel de ruido del motor aproximadamente 68 dBA a 1'00 m de distancia. Dimensiones aproximadas: 310x220x220 mm. Peso del motor sin cadena: 13'00 kg. Peso de la cadena: 1'75 kg. Grado de protección: IP 55. Incluye 1'00 m de cable con conector CEE 16 A tipo P1, bolsa de recogida de cadena de dimensiones 320x170x130 mm y ganchos para suspensión RSN 012 con lengüeta de seguridad. Incluso medios auxiliares, ayudas, medios de elevación cuando proceda, acopio, almacenaje, pequeño material etc. Medida la unidad instalada, terminada, probada y cumpliendo las especificaciones dadas en la memoria, planos y pliego de condiciones previa aprobación por la Dirección Facultativa y Asistencia Técnica a Obra.</t>
  </si>
  <si>
    <t>CONTMOT</t>
  </si>
  <si>
    <t>CONTROL DE MOTORES</t>
  </si>
  <si>
    <t>Control de motores de marca y modelo compatible con los motores puntuales. Unidad de control con sistema operativo integrado y la posibilidad de integración en red, para controlar hasta 4 motores de tensión continua con verificación automática de voltaje y protección del motor. Tipos de motores compatibles: BGV D8 y BGV D8+. Equipo enrackable de 19" y altura de 3 RU, con botón de arranque verde de pulsador tipo "hombre muerto", botón tipo seta para parada de emergencia, 4 interruptores de selección de dirección. Una entrada CEE 32 A de 5 pines y 4 salidas CEE 16 A de 4 ó 5 pines. Dimensiones: 483x360x132 mm. Peso aproximado: 12'00 kg. Incluso ingeniería, puesta en servicio del sistema, documentación de proyecto y cursos de formación, medios auxiliares, ayudas, medios de elevación cuando proceda, acopio, almacenaje y parte proporcional de uniones, piezas especiales, pintura, pequeño material, etc. Medida la unidad instalada, terminada, probada y cumpliendo las especificaciones dadas en la memoria, planos y pliego de condiciones previa aprobación por la Dirección Facultativa y Asistencia Técnica a Obra.</t>
  </si>
  <si>
    <t>MANCONT</t>
  </si>
  <si>
    <t>MANDO DE CONTROL</t>
  </si>
  <si>
    <t>Mando de control remoto digital de la misma marca que el control de motores con botón de arranque verde de pulsador tipo "hombre muerto" y botón tipo seta para parada de emergencia. Incluye conector macho Neutrik de 4 pines y cable de 10'00 m de longitud para conexión al control de motores. Dimensiones: 264x66x75 mm. Medida la unidad suministrada, terminada, probada y cumpliendo las especificaciones dadas en la memoria, planos y pliego de condiciones previa aprobación por la Dirección Facultativa y Asistencia Técnica a Obra.</t>
  </si>
  <si>
    <t>SOPTELEV</t>
  </si>
  <si>
    <t>PIEZA DE UNIÓN MOTOR-TRUSS</t>
  </si>
  <si>
    <t>Hanging point para anclaje de truss de lado 30 cm al motor mediante soporte de elevación para conectar ambos elementos por diferentes puntos. Unidad conformada por una barra de elevación de aluminio con capacidad de carga mínima de 350 kg con dos garras para agarre con marcado CE y con certificación TÜV para tubo de Ø 51 mm y un adaptador de tuerca de ojo con marcado CE y con certificación TÜV por el otro lado apta para el anclaje al gancho del motor. Color negro RAL 9005. Medida la unidad instalada, terminada, probada y cumpliendo las especificaciones dadas en la memoria, planos y pliego de condiciones previa aprobación por la Dirección Facultativa y Asistencia Técnica a Obra.</t>
  </si>
  <si>
    <t>TRUSS1</t>
  </si>
  <si>
    <t>TRUSS CUADRADO 1'00 M</t>
  </si>
  <si>
    <t>Truss cuadrangular de aluminio de 1'00 m de longitud con certificación TÜV y en color negro RAL 9005. Tubos principales de Ø 51 mm y 2 mm de espesor. Tubos secundarios de Ø 16 mm y 2 mm de espesor. Distancia entre ejes de los tubos principales 239x239 mm. Acoplamiento entre trusses mediante piezas auxiliares (conectores, pines, pasadores, etc.) en posición diagonal. Dimensiones máximas: 1000x290x290 mm. Medida la unidad instalada, terminada, probada y cumpliendo las especificaciones dadas en la memoria, planos y pliego de condiciones previa aprobación por la Dirección Facultativa y Asistencia Técnica a Obra.</t>
  </si>
  <si>
    <t>TRUSS2</t>
  </si>
  <si>
    <t>TRUSS CUADRADO 2'00 M</t>
  </si>
  <si>
    <t>Truss cuadrangular de aluminio de 2'00 m de longitud con certificación TÜV y en color negro RAL 9005. Tubos principales de Ø 51 mm y 2 mm de espesor. Tubos secundarios de Ø 16 mm y 2 mm de espesor. Distancia entre ejes de los tubos principales 239x239 mm. Acoplamiento entre trusses mediante piezas auxiliares (conectores, pines, pasadores, etc.) en posición diagonal. Dimensiones máximas: 2000x290x290 mm. Medida la unidad instalada, terminada, probada y cumpliendo las especificaciones dadas en la memoria, planos y pliego de condiciones previa aprobación por la Dirección Facultativa y Asistencia Técnica a Obra.</t>
  </si>
  <si>
    <t>TRUSS3</t>
  </si>
  <si>
    <t>TRUS CUADRADO 3'00 M</t>
  </si>
  <si>
    <t>Truss cuadrangular de aluminio de 3'00 m de longitud con certificación TÜV y en color negro RAL 9005. Tubos principales de Ø 51 mm y 2 mm de espesor. Tubos secundarios de Ø 16 mm y 2 mm de espesor. Distancia entre ejes de los tubos principales 239x239 mm. Acoplamiento entre trusses mediante piezas auxiliares (conectores, pines, pasadores, etc.) en posición diagonal. Dimensiones máximas: 3000x290x290 mm. Medida la unidad instalada, terminada, probada y cumpliendo las especificaciones dadas en la memoria, planos y pliego de condiciones previa aprobación por la Dirección Facultativa y Asistencia Técnica a Obra.</t>
  </si>
  <si>
    <t>SISACOP</t>
  </si>
  <si>
    <t>SET DE CONECTORES</t>
  </si>
  <si>
    <t>Set de conectores de la misma marca de los trusses. Set compuesto por conectores cónicos de aluminio, pasadores cónicos de aluminio y clips R de seguridad de aluminio de 2 mm de espesor para los pasadores. Medida la unidad instalada, terminada, probada y cumpliendo las especificaciones dadas en la memoria, planos y pliego de condiciones previa aprobación por la Dirección Facultativa y Asistencia Técnica a Obra.</t>
  </si>
  <si>
    <t>MTTD</t>
  </si>
  <si>
    <t>TARIMAS DESMONTABLES</t>
  </si>
  <si>
    <t>TAR</t>
  </si>
  <si>
    <t>TARIMA 2'00x1'00 M</t>
  </si>
  <si>
    <t>Tarima para escenarios de 2'00x1'00 m con altura total de 90 mm mediante plancha de madera contrachapada barnizada de 22 mm con placa de madera de haya para el interior y perfilería de aluminio con corte en inglete. La perfilería que conforma el marco de la tarima incluye esquinas para la fijación de patas cuadradas de 45-55 mm insertables de tipo fijas o telescópicas fijadas a la tarima mediante un sistema de presión. Capacidad de carga 750 kg/m2. Medida la unidad suministrada, probada y cumpliendo las especificaciones dadas en la memoria, planos y pliego de condiciones previa aprobación de la Dirección Facultativa y Asistencia Técnica a Obra.</t>
  </si>
  <si>
    <t>PAT20</t>
  </si>
  <si>
    <t>CONJUNTO PATAS 20 CM</t>
  </si>
  <si>
    <t>Conjunto de 4 patas cuadradas de aluminio encastrables de lado 50 mm para inserción en las tarimas. Patas de altura 20 cm, de aluminio con pie de goma antideslizante. Medida la unidad suministrada, probada y cumpliendo las especificaciones dadas en la memoria, planos y pliego de condiciones previa aprobación de la Dirección Facultativa y Asistencia Técnica a Obra.</t>
  </si>
  <si>
    <t>PAT40</t>
  </si>
  <si>
    <t>CONJUNTO PATAS 40 CM</t>
  </si>
  <si>
    <t>Conjunto de 4 patas cuadradas de aluminio encastrables de lado 50 mm para inserción en las tarimas. Patas de altura 40 cm, de aluminio con pie de goma antideslizante. Medida la unidad suministrada, probada y cumpliendo las especificaciones dadas en la memoria, planos y pliego de condiciones previa aprobación de la Dirección Facultativa y Asistencia Técnica a Obra.</t>
  </si>
  <si>
    <t>PAT60</t>
  </si>
  <si>
    <t>CONJUNTO PATAS 60 CM</t>
  </si>
  <si>
    <t>Conjunto de 4 patas cuadradas de aluminio encastrables de lado 50 mm para inserción en las tarimas. Patas de altura 60 cm, de aluminio con pie de goma antideslizante. Medida la unidad suministrada, probada y cumpliendo las especificaciones dadas en la memoria, planos y pliego de condiciones previa aprobación de la Dirección Facultativa y Asistencia Técnica a Obra.</t>
  </si>
  <si>
    <t>PAT100</t>
  </si>
  <si>
    <t>CONJUNTO PATAS TELESCÓPICAS 60-100 CM</t>
  </si>
  <si>
    <t>Conjunto de 4 patas cuadradas telescópicas de aluminio encastrables de lado 55 mm para inserción en las tarimas. Patas de altura ajustable de 60-100 cm sin etapas, de aluminio con pie de goma antideslizante. Fijación del ajuste de la altura mediante un volante y tornillo de seguridad. Medida la unidad suministrada, probada y cumpliendo las especificaciones dadas en la memoria, planos y pliego de condiciones previa aprobación de la Dirección Facultativa y Asistencia Técnica a Obra.</t>
  </si>
  <si>
    <t>GRA</t>
  </si>
  <si>
    <t>GRAPA DE UNIÓN ENTRE TARIMAS</t>
  </si>
  <si>
    <t>Grapa de conexión de PVC para la unión de dos tarimas por cualquiera de sus lados. Ajuste y fijación mediante presión a través de una tuerca de mariposa. Medida la unidad suministrada, probada y cumpliendo las especificaciones dadas en la memoria, planos y pliego de condiciones previa aprobación de la Dirección Facultativa y Asistencia Técnica a Obra.</t>
  </si>
  <si>
    <t>CONX2</t>
  </si>
  <si>
    <t>ABRAZADERAS PARA 2 PATAS</t>
  </si>
  <si>
    <t>Abrazadera de aluminio para unión de 2 patas de 45-55 mm. Ajuste y fijación mediante presión a través de una tuerca de mariposa. Medida la unidad suministrada, probada y cumpliendo las especificaciones dadas en la memoria, planos y pliego de condiciones previa aprobación de la Dirección Facultativa y Asistencia Técnica a Obra.</t>
  </si>
  <si>
    <t>CONX4</t>
  </si>
  <si>
    <t>ABRAZADERAS PARA 4 PATAS</t>
  </si>
  <si>
    <t>Abrazadera de aluminio para unión de 4 patas de 45-55 mm. Ajuste y fijación mediante presión a través de una tuerca de mariposa. Medida la unidad suministrada, probada y cumpliendo las especificaciones dadas en la memoria, planos y pliego de condiciones previa aprobación de la Dirección Facultativa y Asistencia Técnica a Obra.</t>
  </si>
  <si>
    <t>BAR2</t>
  </si>
  <si>
    <t>BARANDILLA 2'00 M</t>
  </si>
  <si>
    <t>Barandilla de aluminio para escenarios y tribunas con arriostramiento vertical mediante perfiles tubulares verticales en color negro RAL 9005, con posibilidad de instalación en el lateral de la tarima mediente pieza especial. Altura de la barandilla 1'10 m y longitud 2'00 m. Capacidad de carga horizontal: 1 kN/m. Peso aproximado: 16'00 kg. Medida la unidad suministrada, probada y cumpliendo las especificaciones dadas en la memoria, planos y pliego de condiciones previa aprobación de la Dirección Facultativa y Asistencia Técnica a Obra.</t>
  </si>
  <si>
    <t>BAR1</t>
  </si>
  <si>
    <t>BARANDILLA 1'00 M</t>
  </si>
  <si>
    <t>Barandilla de aluminio para escenarios y tribunas con arriostramiento vertical mediante perfiles tubulares verticales en color negro RAL 9005, con posibilidad de instalación en el lateral de la tarima mediente pieza especial. Altura de la barandilla 1'10 m y longitud 1'00 m. Capacidad de carga horizontal: 1 kN/m. Peso aproximado: 8'00 kg. Medida la unidad suministrada, probada y cumpliendo las especificaciones dadas en la memoria, planos y pliego de condiciones previa aprobación de la Dirección Facultativa y Asistencia Técnica a Obra.</t>
  </si>
  <si>
    <t>ANCBAR</t>
  </si>
  <si>
    <t>ANCLAJE AUXILIAR BARANDILLA</t>
  </si>
  <si>
    <t>Anclaje auxiliar para las barandillas mediante el conjunto de 4 piezas auxiliares de aluminio para las esquinas de las tarimas que permiten la instalación de las barandillas en el lateral. Se integran roscas estandar para fijación completa. Diseño con cuatro tornillos estandar M8/M10 en cada pletina. Dimensiones 93x80 mm. Medida la unidad suministrada, probada y cumpliendo las especificaciones dadas en la memoria, planos y pliego de condiciones previa aprobación de la Dirección Facultativa y Asistencia Técnica a Obra.</t>
  </si>
  <si>
    <t>TARPEL</t>
  </si>
  <si>
    <t>TARIMA PARA PELDAÑO 1'00 x 0'30 M</t>
  </si>
  <si>
    <r>
      <t>Tarima para peldaños de escalera de 1'00x0'30 m con altura total de 90 mm mediante plancha de madera contrachapada barnizada de 22 mm con placa de madera de haya para el interior y perfilería de aluminio con corte en inglete. La perfilería que conforma el marco de la tarima incluye esquinas para la fijación de patas cuadradas de 45-55 mm insertables de tipo fijas o telescópicas fijadas a la tarima mediante un sistema de presión. Capacidad de carga 500 kg/m</t>
    </r>
    <r>
      <rPr>
        <vertAlign val="superscript"/>
        <sz val="8"/>
        <rFont val="Questrial"/>
      </rPr>
      <t>2</t>
    </r>
    <r>
      <rPr>
        <sz val="8"/>
        <rFont val="Questrial"/>
      </rPr>
      <t>. Medida la unidad suministrada, probada y cumpliendo las especificaciones dadas en la memoria, planos y pliego de condiciones previa aprobación de la Dirección Facultativa y Asistencia Técnica a Obra.</t>
    </r>
  </si>
  <si>
    <t>CARTRANS</t>
  </si>
  <si>
    <t>CARRO TRANSPORTE</t>
  </si>
  <si>
    <t>Carro de transporte para el almacenamiento horizontal de las plataformas con 4 ruedas, 2 de ellas giratorias. Capacidad de almacenaje de hasta 18 tarimas con sus patas. Dimensiones: 2'00x1'00 m. Medida la unidad suministrada, probada y cumpliendo las especificaciones dadas en la memoria, planos y pliego de condiciones previa aprobación de la Dirección Facultativa y Asistencia Técnica a Obra.</t>
  </si>
  <si>
    <t>CABTC16A4P3</t>
  </si>
  <si>
    <r>
      <t>CABLE TERMINADO CEE16A 4X2'50 MM</t>
    </r>
    <r>
      <rPr>
        <b/>
        <vertAlign val="superscript"/>
        <sz val="8"/>
        <rFont val="Questrial"/>
      </rPr>
      <t>2</t>
    </r>
    <r>
      <rPr>
        <b/>
        <sz val="8"/>
        <rFont val="Questrial"/>
      </rPr>
      <t xml:space="preserve"> H/M 3 M</t>
    </r>
  </si>
  <si>
    <r>
      <t>Cable de alimentación de 4x2'50 mm</t>
    </r>
    <r>
      <rPr>
        <vertAlign val="superscript"/>
        <sz val="8"/>
        <rFont val="Questrial"/>
      </rPr>
      <t>2</t>
    </r>
    <r>
      <rPr>
        <sz val="8"/>
        <rFont val="Questrial"/>
      </rPr>
      <t xml:space="preserve"> de 3'00 m de longitud. Tipo de cable H07RN-F 4G2.5 libre de halógenos, con grado de protección IP44 y clase de protección 2. Buena flexibilidad y resistencia a la abrasión, impacto, aplastamiento, desgarro, intemperie, grasas, aceites minerales y rayos UV. Conectores probados según IEC 60309 y cable probado según DIN EN 50525-2-21 VDE 0285-525-2-21:2012-01. Acabado en conectores CEE 4P 16 A macho y hembra en cada extremo. Peso: 1'75 kg. Las normativas que cumple estarán serigrafiadas en la cubierta exterior del cable. Se entregará obligatoriamente a la dirección facultativa el certificado oficial firmado por el fabricante de las normativas que cumple el cable. Medida la unidad suministrada, terminada, probada y cumpliendo las especificaciones dadas en la memoria, planos y pliego de condiciones, previa aprobación de la Dirección Facultativa y Asistencia Técnica a Obra.</t>
    </r>
  </si>
  <si>
    <t>CABTC16A4P5</t>
  </si>
  <si>
    <r>
      <t>CABLE TERMINADO CEE16A 4X2'50 MM</t>
    </r>
    <r>
      <rPr>
        <b/>
        <vertAlign val="superscript"/>
        <sz val="8"/>
        <rFont val="Questrial"/>
      </rPr>
      <t>2</t>
    </r>
    <r>
      <rPr>
        <b/>
        <sz val="8"/>
        <rFont val="Questrial"/>
      </rPr>
      <t xml:space="preserve"> H/M 5 M</t>
    </r>
  </si>
  <si>
    <r>
      <t>Cable de alimentación de 4x2'50 mm</t>
    </r>
    <r>
      <rPr>
        <vertAlign val="superscript"/>
        <sz val="8"/>
        <rFont val="Questrial"/>
      </rPr>
      <t>2</t>
    </r>
    <r>
      <rPr>
        <sz val="8"/>
        <rFont val="Questrial"/>
      </rPr>
      <t xml:space="preserve"> de 5'00 m de longitud. Tipo de cable H07RN-F 4G2.5 con grado de protección IP44 y clase de protección 2. Buena flexibilidad y resistencia a la abrasión, impacto, aplastamiento, desgarro, intemperie, grasas, aceites minerales y rayos UV. Conectores probados según IEC 60309 y cable probado según DIN EN 50525-2-21 VDE 0285-525-2-21:2012-01. Acabado en conectores CEE 4P 16 A macho y hembra en cada extremo. Peso: 1'75 kg. Las normativas que cumple estarán serigrafiadas en la cubierta exterior del cable. Se entregará obligatoriamente a la dirección facultativa el certificado oficial firmado por el fabricante de las normativas que cumple el cable. Medida la unidad suministrada, terminada, probada y cumpliendo las especificaciones dadas en la memoria, planos y pliego de condiciones, previa aprobación de la Dirección Facultativa y Asistencia Técnica a Obra.</t>
    </r>
  </si>
  <si>
    <t>RESUMEN PRECIO 2</t>
  </si>
  <si>
    <t>SIN IVA</t>
  </si>
  <si>
    <t>CON IVA</t>
  </si>
  <si>
    <t>LOTE 1</t>
  </si>
  <si>
    <t>PRECIO 1 TOTAL OFERTANTE</t>
  </si>
  <si>
    <t>PRECIO 2 TOTAL  OFERTANTE</t>
  </si>
  <si>
    <t>RUIYBESA GLOBAL TECHNOLOGIES, S.L.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</si>
</sst>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_€_-;\-* #,##0.00\ _€_-;_-* &quot;-&quot;??\ _€_-;_-@_-"/>
    <numFmt numFmtId="165" formatCode="#,##0.00\ &quot;€&quot;"/>
  </numFmts>
  <fonts count="15">
    <font>
      <sz val="11"/>
      <color theme="1"/>
      <name val="Questrial"/>
      <family val="2"/>
    </font>
    <font>
      <sz val="11"/>
      <name val="Questrial"/>
    </font>
    <font>
      <b/>
      <sz val="8"/>
      <name val="Questrial"/>
    </font>
    <font>
      <sz val="8"/>
      <name val="Questrial"/>
    </font>
    <font>
      <b/>
      <sz val="10"/>
      <color theme="0"/>
      <name val="Questrial"/>
    </font>
    <font>
      <b/>
      <sz val="8"/>
      <color rgb="FF820000"/>
      <name val="Questrial"/>
    </font>
    <font>
      <b/>
      <vertAlign val="superscript"/>
      <sz val="8"/>
      <name val="Questrial"/>
    </font>
    <font>
      <vertAlign val="superscript"/>
      <sz val="8"/>
      <name val="Questrial"/>
    </font>
    <font>
      <sz val="11"/>
      <color theme="1"/>
      <name val="Questrial"/>
      <family val="2"/>
    </font>
    <font>
      <sz val="11"/>
      <name val="Questrial"/>
      <family val="2"/>
    </font>
    <font>
      <b/>
      <sz val="16"/>
      <color rgb="FF820000"/>
      <name val="Questrial"/>
    </font>
    <font>
      <b/>
      <sz val="14"/>
      <name val="Questrial"/>
      <family val="2"/>
    </font>
    <font>
      <b/>
      <sz val="10"/>
      <name val="Questrial"/>
    </font>
    <font>
      <b/>
      <sz val="14"/>
      <color theme="0"/>
      <name val="Questrial"/>
    </font>
    <font>
      <b/>
      <u/>
      <sz val="11"/>
      <name val="Questrial"/>
    </font>
  </fonts>
  <fills count="7">
    <fill>
      <patternFill patternType="none"/>
    </fill>
    <fill>
      <patternFill patternType="gray125"/>
    </fill>
    <fill>
      <patternFill patternType="solid">
        <fgColor rgb="FF820000"/>
        <bgColor indexed="64"/>
      </patternFill>
    </fill>
    <fill>
      <patternFill patternType="solid">
        <fgColor theme="2" tint="-0.24994659260841701"/>
        <bgColor indexed="64"/>
      </patternFill>
    </fill>
    <fill>
      <patternFill patternType="solid">
        <fgColor theme="0" tint="-0.14999847407452621"/>
        <bgColor indexed="64"/>
      </patternFill>
    </fill>
    <fill>
      <patternFill patternType="solid">
        <fgColor rgb="FFF67E8F"/>
        <bgColor indexed="64"/>
      </patternFill>
    </fill>
    <fill>
      <patternFill patternType="solid">
        <fgColor theme="6" tint="0.399975585192419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164" fontId="8" fillId="0" borderId="0" applyFont="0" applyFill="0" applyBorder="0" applyAlignment="0" applyProtection="0"/>
  </cellStyleXfs>
  <cellXfs count="48">
    <xf numFmtId="0" fontId="0" fillId="0" borderId="0" xfId="0"/>
    <xf numFmtId="0" fontId="1" fillId="0" borderId="0" xfId="0" applyFont="1"/>
    <xf numFmtId="4" fontId="4" fillId="2" borderId="0" xfId="0" applyNumberFormat="1" applyFont="1" applyFill="1" applyAlignment="1">
      <alignment vertical="center"/>
    </xf>
    <xf numFmtId="49" fontId="5" fillId="0" borderId="0" xfId="0" applyNumberFormat="1" applyFont="1" applyAlignment="1">
      <alignment vertical="center"/>
    </xf>
    <xf numFmtId="49" fontId="5" fillId="0" borderId="0" xfId="0" applyNumberFormat="1" applyFont="1" applyAlignment="1">
      <alignment vertical="center" wrapText="1"/>
    </xf>
    <xf numFmtId="4" fontId="5" fillId="0" borderId="0" xfId="0" applyNumberFormat="1" applyFont="1" applyAlignment="1">
      <alignment vertical="center"/>
    </xf>
    <xf numFmtId="49" fontId="2" fillId="3" borderId="0" xfId="0" applyNumberFormat="1" applyFont="1" applyFill="1" applyAlignment="1">
      <alignment vertical="center"/>
    </xf>
    <xf numFmtId="49" fontId="2" fillId="3" borderId="0" xfId="0" applyNumberFormat="1" applyFont="1" applyFill="1" applyAlignment="1">
      <alignment vertical="center" wrapText="1"/>
    </xf>
    <xf numFmtId="4" fontId="2" fillId="3" borderId="0" xfId="0" applyNumberFormat="1" applyFont="1" applyFill="1" applyAlignment="1">
      <alignment vertical="center"/>
    </xf>
    <xf numFmtId="0" fontId="1" fillId="0" borderId="0" xfId="0" applyFont="1" applyAlignment="1">
      <alignment vertical="center"/>
    </xf>
    <xf numFmtId="0" fontId="3" fillId="0" borderId="0" xfId="0" applyFont="1" applyAlignment="1">
      <alignment vertical="top"/>
    </xf>
    <xf numFmtId="49" fontId="3" fillId="0" borderId="0" xfId="0" applyNumberFormat="1" applyFont="1" applyAlignment="1">
      <alignment vertical="center" wrapText="1"/>
    </xf>
    <xf numFmtId="0" fontId="9" fillId="0" borderId="0" xfId="0" applyFont="1" applyAlignment="1">
      <alignment vertical="center"/>
    </xf>
    <xf numFmtId="0" fontId="9" fillId="0" borderId="0" xfId="0" applyFont="1" applyAlignment="1">
      <alignment horizontal="left" vertical="center" wrapText="1"/>
    </xf>
    <xf numFmtId="0" fontId="11" fillId="0" borderId="0" xfId="0" applyFont="1" applyAlignment="1">
      <alignment vertical="center"/>
    </xf>
    <xf numFmtId="0" fontId="12" fillId="0" borderId="1" xfId="0" applyFont="1" applyBorder="1" applyAlignment="1">
      <alignment horizontal="center" vertical="center" wrapText="1"/>
    </xf>
    <xf numFmtId="49" fontId="5" fillId="0" borderId="1" xfId="0" applyNumberFormat="1" applyFont="1" applyBorder="1" applyAlignment="1">
      <alignment vertical="center"/>
    </xf>
    <xf numFmtId="49" fontId="5" fillId="0" borderId="1" xfId="0" applyNumberFormat="1" applyFont="1" applyBorder="1" applyAlignment="1">
      <alignment vertical="center" wrapText="1"/>
    </xf>
    <xf numFmtId="4" fontId="5" fillId="0" borderId="1" xfId="0" applyNumberFormat="1" applyFont="1" applyBorder="1" applyAlignment="1">
      <alignment vertical="center"/>
    </xf>
    <xf numFmtId="49" fontId="2" fillId="3" borderId="1" xfId="0" applyNumberFormat="1" applyFont="1" applyFill="1" applyBorder="1" applyAlignment="1">
      <alignment vertical="center"/>
    </xf>
    <xf numFmtId="49" fontId="2" fillId="3" borderId="1" xfId="0" applyNumberFormat="1" applyFont="1" applyFill="1" applyBorder="1" applyAlignment="1">
      <alignment vertical="center" wrapText="1"/>
    </xf>
    <xf numFmtId="4" fontId="2" fillId="3" borderId="1" xfId="0" applyNumberFormat="1" applyFont="1" applyFill="1" applyBorder="1" applyAlignment="1">
      <alignment vertical="center"/>
    </xf>
    <xf numFmtId="49" fontId="2" fillId="0" borderId="1" xfId="0" applyNumberFormat="1" applyFont="1" applyBorder="1" applyAlignment="1">
      <alignment vertical="center"/>
    </xf>
    <xf numFmtId="49" fontId="2" fillId="0" borderId="1" xfId="0" applyNumberFormat="1" applyFont="1" applyBorder="1" applyAlignment="1">
      <alignment vertical="center" wrapText="1"/>
    </xf>
    <xf numFmtId="4" fontId="2" fillId="0" borderId="1" xfId="0" applyNumberFormat="1" applyFont="1" applyBorder="1" applyAlignment="1">
      <alignment vertical="center"/>
    </xf>
    <xf numFmtId="0" fontId="3" fillId="0" borderId="1" xfId="0" applyFont="1" applyBorder="1" applyAlignment="1">
      <alignment vertical="top"/>
    </xf>
    <xf numFmtId="49" fontId="3" fillId="0" borderId="1" xfId="0" applyNumberFormat="1" applyFont="1" applyBorder="1" applyAlignment="1">
      <alignment vertical="center" wrapText="1"/>
    </xf>
    <xf numFmtId="0" fontId="14" fillId="0" borderId="0" xfId="0" applyFont="1" applyAlignment="1">
      <alignment vertical="center"/>
    </xf>
    <xf numFmtId="0" fontId="13" fillId="5" borderId="4" xfId="0" applyFont="1" applyFill="1" applyBorder="1" applyAlignment="1">
      <alignment vertical="center" wrapText="1"/>
    </xf>
    <xf numFmtId="165" fontId="13" fillId="5" borderId="5" xfId="0" applyNumberFormat="1" applyFont="1" applyFill="1" applyBorder="1" applyAlignment="1">
      <alignment horizontal="center" vertical="center" wrapText="1"/>
    </xf>
    <xf numFmtId="0" fontId="13" fillId="5" borderId="4" xfId="0" applyFont="1" applyFill="1" applyBorder="1" applyAlignment="1">
      <alignment horizontal="center" vertical="center" wrapText="1"/>
    </xf>
    <xf numFmtId="165" fontId="9" fillId="0" borderId="1" xfId="0" applyNumberFormat="1" applyFont="1" applyBorder="1" applyAlignment="1">
      <alignment horizontal="center"/>
    </xf>
    <xf numFmtId="164" fontId="1" fillId="0" borderId="0" xfId="1" applyFont="1"/>
    <xf numFmtId="0" fontId="9" fillId="6" borderId="1" xfId="0" applyFont="1" applyFill="1" applyBorder="1" applyAlignment="1">
      <alignment horizontal="center"/>
    </xf>
    <xf numFmtId="165" fontId="1" fillId="0" borderId="0" xfId="0" applyNumberFormat="1" applyFont="1"/>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13" fillId="2" borderId="2"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9" fillId="4" borderId="0" xfId="0" applyFont="1" applyFill="1" applyAlignment="1">
      <alignment horizontal="center" vertical="center" wrapText="1"/>
    </xf>
    <xf numFmtId="0" fontId="13" fillId="5" borderId="2" xfId="0" applyFont="1" applyFill="1" applyBorder="1" applyAlignment="1">
      <alignment horizontal="center" vertical="center" wrapText="1"/>
    </xf>
    <xf numFmtId="0" fontId="13" fillId="5" borderId="4" xfId="0" applyFont="1" applyFill="1" applyBorder="1" applyAlignment="1">
      <alignment horizontal="center" vertical="center" wrapText="1"/>
    </xf>
    <xf numFmtId="0" fontId="9" fillId="6" borderId="1" xfId="0" applyFont="1" applyFill="1" applyBorder="1" applyAlignment="1">
      <alignment horizontal="center" vertical="center"/>
    </xf>
    <xf numFmtId="0" fontId="9" fillId="6" borderId="2" xfId="0" applyFont="1" applyFill="1" applyBorder="1" applyAlignment="1">
      <alignment horizontal="center" vertical="center"/>
    </xf>
    <xf numFmtId="0" fontId="9" fillId="6" borderId="4" xfId="0" applyFont="1" applyFill="1" applyBorder="1" applyAlignment="1">
      <alignment horizontal="center" vertical="center"/>
    </xf>
    <xf numFmtId="49" fontId="4" fillId="2" borderId="0" xfId="0" applyNumberFormat="1" applyFont="1" applyFill="1" applyAlignment="1">
      <alignment horizontal="left" vertical="center"/>
    </xf>
  </cellXfs>
  <cellStyles count="2">
    <cellStyle name="Millares" xfId="1" builtinId="3"/>
    <cellStyle name="Normal" xfId="0" builtinId="0"/>
  </cellStyles>
  <dxfs count="0"/>
  <tableStyles count="0" defaultTableStyle="TableStyleMedium2" defaultPivotStyle="PivotStyleLight16"/>
  <colors>
    <mruColors>
      <color rgb="FF82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59"/>
  <sheetViews>
    <sheetView tabSelected="1" topLeftCell="A4" workbookViewId="0">
      <selection activeCell="G103" sqref="G103"/>
    </sheetView>
  </sheetViews>
  <sheetFormatPr baseColWidth="10" defaultColWidth="11" defaultRowHeight="13.8"/>
  <cols>
    <col min="1" max="1" width="16.19921875" style="1" customWidth="1"/>
    <col min="2" max="2" width="9.5" style="1" customWidth="1"/>
    <col min="3" max="3" width="3.69921875" style="1" customWidth="1"/>
    <col min="4" max="4" width="41.59765625" style="9" customWidth="1"/>
    <col min="5" max="5" width="8.3984375" style="1" bestFit="1" customWidth="1"/>
    <col min="6" max="6" width="11" style="1" customWidth="1"/>
    <col min="7" max="7" width="20.09765625" style="1" customWidth="1"/>
    <col min="8" max="8" width="15.69921875" style="1" customWidth="1"/>
    <col min="9" max="9" width="19" style="1" customWidth="1"/>
    <col min="10" max="16384" width="11" style="1"/>
  </cols>
  <sheetData>
    <row r="1" spans="1:9">
      <c r="A1" s="12"/>
      <c r="B1" s="12"/>
      <c r="C1" s="12"/>
      <c r="D1" s="13"/>
      <c r="E1" s="12"/>
      <c r="F1" s="12"/>
      <c r="G1" s="12"/>
      <c r="H1" s="12"/>
      <c r="I1" s="12"/>
    </row>
    <row r="2" spans="1:9" ht="77.25" customHeight="1">
      <c r="A2" s="35" t="s">
        <v>0</v>
      </c>
      <c r="B2" s="36"/>
      <c r="C2" s="36"/>
      <c r="D2" s="36"/>
      <c r="E2" s="12"/>
      <c r="F2" s="12"/>
      <c r="G2" s="12"/>
      <c r="H2" s="41" t="s">
        <v>232</v>
      </c>
      <c r="I2" s="41"/>
    </row>
    <row r="3" spans="1:9">
      <c r="A3" s="12"/>
      <c r="B3" s="12"/>
      <c r="C3" s="12"/>
      <c r="D3" s="13"/>
      <c r="E3" s="12"/>
      <c r="F3" s="12"/>
      <c r="G3" s="12"/>
      <c r="H3" s="12"/>
      <c r="I3" s="12"/>
    </row>
    <row r="4" spans="1:9">
      <c r="A4" s="27" t="s">
        <v>1</v>
      </c>
      <c r="B4" s="12"/>
      <c r="C4" s="12"/>
      <c r="D4" s="13"/>
      <c r="E4" s="12"/>
      <c r="F4" s="12"/>
      <c r="G4" s="12"/>
      <c r="H4" s="12"/>
      <c r="I4" s="12"/>
    </row>
    <row r="5" spans="1:9">
      <c r="A5" s="12"/>
      <c r="B5" s="12"/>
      <c r="C5" s="12"/>
      <c r="D5" s="13"/>
      <c r="E5" s="12"/>
      <c r="F5" s="12"/>
      <c r="G5" s="12"/>
      <c r="H5" s="12"/>
      <c r="I5" s="12"/>
    </row>
    <row r="6" spans="1:9" ht="17.399999999999999">
      <c r="A6" s="14"/>
      <c r="B6" s="12"/>
      <c r="C6" s="12"/>
      <c r="D6" s="13"/>
      <c r="E6" s="12"/>
      <c r="F6" s="37" t="s">
        <v>2</v>
      </c>
      <c r="G6" s="38"/>
      <c r="H6" s="37" t="s">
        <v>3</v>
      </c>
      <c r="I6" s="38"/>
    </row>
    <row r="7" spans="1:9" s="9" customFormat="1" ht="52.8">
      <c r="A7" s="15" t="s">
        <v>4</v>
      </c>
      <c r="B7" s="15" t="s">
        <v>5</v>
      </c>
      <c r="C7" s="15" t="s">
        <v>6</v>
      </c>
      <c r="D7" s="15" t="s">
        <v>7</v>
      </c>
      <c r="E7" s="15" t="s">
        <v>8</v>
      </c>
      <c r="F7" s="15" t="s">
        <v>9</v>
      </c>
      <c r="G7" s="15" t="s">
        <v>10</v>
      </c>
      <c r="H7" s="15" t="s">
        <v>11</v>
      </c>
      <c r="I7" s="15" t="s">
        <v>12</v>
      </c>
    </row>
    <row r="8" spans="1:9" ht="17.399999999999999">
      <c r="A8" s="39" t="s">
        <v>13</v>
      </c>
      <c r="B8" s="40"/>
      <c r="C8" s="40"/>
      <c r="D8" s="40"/>
      <c r="E8" s="40"/>
      <c r="F8" s="40"/>
      <c r="G8" s="40"/>
      <c r="H8" s="40"/>
      <c r="I8" s="40"/>
    </row>
    <row r="9" spans="1:9">
      <c r="A9" s="47" t="s">
        <v>14</v>
      </c>
      <c r="B9" s="47"/>
      <c r="C9" s="47"/>
      <c r="D9" s="47"/>
      <c r="E9" s="47"/>
      <c r="F9" s="47"/>
      <c r="G9" s="2">
        <f>G10+G14+G51+G68+G83</f>
        <v>165308.70000000001</v>
      </c>
      <c r="H9" s="2"/>
      <c r="I9" s="2">
        <f>I10+I14+I51+I68+I83</f>
        <v>152747.04</v>
      </c>
    </row>
    <row r="10" spans="1:9">
      <c r="A10" s="16" t="s">
        <v>15</v>
      </c>
      <c r="B10" s="16" t="s">
        <v>16</v>
      </c>
      <c r="C10" s="16" t="s">
        <v>17</v>
      </c>
      <c r="D10" s="17" t="s">
        <v>18</v>
      </c>
      <c r="E10" s="18"/>
      <c r="F10" s="18"/>
      <c r="G10" s="18">
        <f>G11</f>
        <v>4100</v>
      </c>
      <c r="H10" s="18"/>
      <c r="I10" s="18">
        <f>I11</f>
        <v>3788.4</v>
      </c>
    </row>
    <row r="11" spans="1:9" s="9" customFormat="1">
      <c r="A11" s="19" t="s">
        <v>19</v>
      </c>
      <c r="B11" s="19" t="s">
        <v>16</v>
      </c>
      <c r="C11" s="19" t="s">
        <v>17</v>
      </c>
      <c r="D11" s="20" t="s">
        <v>20</v>
      </c>
      <c r="E11" s="21"/>
      <c r="F11" s="21"/>
      <c r="G11" s="21">
        <f>G12</f>
        <v>4100</v>
      </c>
      <c r="H11" s="21"/>
      <c r="I11" s="21">
        <f>I12</f>
        <v>3788.4</v>
      </c>
    </row>
    <row r="12" spans="1:9">
      <c r="A12" s="22" t="s">
        <v>21</v>
      </c>
      <c r="B12" s="22" t="s">
        <v>22</v>
      </c>
      <c r="C12" s="22" t="s">
        <v>23</v>
      </c>
      <c r="D12" s="23" t="s">
        <v>20</v>
      </c>
      <c r="E12" s="24">
        <v>32.799999999999997</v>
      </c>
      <c r="F12" s="24">
        <v>125</v>
      </c>
      <c r="G12" s="24">
        <f>(E12*F12)</f>
        <v>4100</v>
      </c>
      <c r="H12" s="24">
        <v>115.5</v>
      </c>
      <c r="I12" s="24">
        <f>ROUND(H12*E12,2)</f>
        <v>3788.4</v>
      </c>
    </row>
    <row r="13" spans="1:9" ht="132.6">
      <c r="A13" s="25"/>
      <c r="B13" s="25"/>
      <c r="C13" s="25"/>
      <c r="D13" s="26" t="s">
        <v>24</v>
      </c>
      <c r="E13" s="25"/>
      <c r="F13" s="25"/>
      <c r="G13" s="25"/>
      <c r="H13" s="25"/>
      <c r="I13" s="25"/>
    </row>
    <row r="14" spans="1:9">
      <c r="A14" s="16" t="s">
        <v>25</v>
      </c>
      <c r="B14" s="16" t="s">
        <v>16</v>
      </c>
      <c r="C14" s="16" t="s">
        <v>17</v>
      </c>
      <c r="D14" s="17" t="s">
        <v>26</v>
      </c>
      <c r="E14" s="18"/>
      <c r="F14" s="18"/>
      <c r="G14" s="18">
        <f>G15+G28+G45+G48</f>
        <v>135008.94</v>
      </c>
      <c r="H14" s="18"/>
      <c r="I14" s="18">
        <f>I15+I28+I45+I48</f>
        <v>124748.37</v>
      </c>
    </row>
    <row r="15" spans="1:9">
      <c r="A15" s="19" t="s">
        <v>27</v>
      </c>
      <c r="B15" s="19" t="s">
        <v>16</v>
      </c>
      <c r="C15" s="19" t="s">
        <v>17</v>
      </c>
      <c r="D15" s="20" t="s">
        <v>28</v>
      </c>
      <c r="E15" s="21"/>
      <c r="F15" s="21"/>
      <c r="G15" s="21">
        <f>G16+G18+G20+G22+G24+G26</f>
        <v>101346.64</v>
      </c>
      <c r="H15" s="21"/>
      <c r="I15" s="21">
        <f>I16+I18+I20+I22+I24+I26</f>
        <v>93644.41</v>
      </c>
    </row>
    <row r="16" spans="1:9">
      <c r="A16" s="22" t="s">
        <v>29</v>
      </c>
      <c r="B16" s="22" t="s">
        <v>22</v>
      </c>
      <c r="C16" s="22" t="s">
        <v>17</v>
      </c>
      <c r="D16" s="23" t="s">
        <v>30</v>
      </c>
      <c r="E16" s="24">
        <v>6</v>
      </c>
      <c r="F16" s="24">
        <v>9265.32</v>
      </c>
      <c r="G16" s="24">
        <f>(E16*F16)</f>
        <v>55591.92</v>
      </c>
      <c r="H16" s="24">
        <v>8561.16</v>
      </c>
      <c r="I16" s="24">
        <f>ROUND(H16*E16,2)</f>
        <v>51366.96</v>
      </c>
    </row>
    <row r="17" spans="1:13" ht="370.5" customHeight="1">
      <c r="A17" s="25"/>
      <c r="B17" s="25"/>
      <c r="C17" s="25"/>
      <c r="D17" s="26" t="s">
        <v>31</v>
      </c>
      <c r="E17" s="25"/>
      <c r="F17" s="25"/>
      <c r="G17" s="25"/>
      <c r="H17" s="25"/>
      <c r="I17" s="25"/>
    </row>
    <row r="18" spans="1:13">
      <c r="A18" s="22" t="s">
        <v>32</v>
      </c>
      <c r="B18" s="22" t="s">
        <v>22</v>
      </c>
      <c r="C18" s="22" t="s">
        <v>17</v>
      </c>
      <c r="D18" s="23" t="s">
        <v>33</v>
      </c>
      <c r="E18" s="24">
        <v>16</v>
      </c>
      <c r="F18" s="24">
        <v>803.83</v>
      </c>
      <c r="G18" s="24">
        <f>(E18*F18)</f>
        <v>12861.28</v>
      </c>
      <c r="H18" s="24">
        <v>742.74</v>
      </c>
      <c r="I18" s="24">
        <f t="shared" ref="I18" si="0">ROUND(H18*E18,2)</f>
        <v>11883.84</v>
      </c>
    </row>
    <row r="19" spans="1:13" ht="173.4">
      <c r="A19" s="25"/>
      <c r="B19" s="25"/>
      <c r="C19" s="25"/>
      <c r="D19" s="26" t="s">
        <v>34</v>
      </c>
      <c r="E19" s="25"/>
      <c r="F19" s="25"/>
      <c r="G19" s="25"/>
      <c r="H19" s="25"/>
      <c r="I19" s="25"/>
    </row>
    <row r="20" spans="1:13">
      <c r="A20" s="22" t="s">
        <v>35</v>
      </c>
      <c r="B20" s="22" t="s">
        <v>22</v>
      </c>
      <c r="C20" s="22" t="s">
        <v>17</v>
      </c>
      <c r="D20" s="23" t="s">
        <v>36</v>
      </c>
      <c r="E20" s="24">
        <v>1</v>
      </c>
      <c r="F20" s="24">
        <v>10610.64</v>
      </c>
      <c r="G20" s="24">
        <f>(E20*F20)</f>
        <v>10610.64</v>
      </c>
      <c r="H20" s="24">
        <v>9804.23</v>
      </c>
      <c r="I20" s="24">
        <f t="shared" ref="I20" si="1">ROUND(H20*E20,2)</f>
        <v>9804.23</v>
      </c>
    </row>
    <row r="21" spans="1:13" ht="336.9" customHeight="1">
      <c r="A21" s="25"/>
      <c r="B21" s="25"/>
      <c r="C21" s="25"/>
      <c r="D21" s="26" t="s">
        <v>37</v>
      </c>
      <c r="E21" s="25"/>
      <c r="F21" s="25"/>
      <c r="G21" s="25"/>
      <c r="H21" s="25"/>
      <c r="I21" s="25"/>
    </row>
    <row r="22" spans="1:13">
      <c r="A22" s="22" t="s">
        <v>38</v>
      </c>
      <c r="B22" s="22" t="s">
        <v>22</v>
      </c>
      <c r="C22" s="22" t="s">
        <v>17</v>
      </c>
      <c r="D22" s="23" t="s">
        <v>39</v>
      </c>
      <c r="E22" s="24">
        <v>5</v>
      </c>
      <c r="F22" s="24">
        <v>1003.73</v>
      </c>
      <c r="G22" s="24">
        <f>(E22*F22)</f>
        <v>5018.6499999999996</v>
      </c>
      <c r="H22" s="24">
        <v>927.45</v>
      </c>
      <c r="I22" s="24">
        <f t="shared" ref="I22" si="2">ROUND(H22*E22,2)</f>
        <v>4637.25</v>
      </c>
    </row>
    <row r="23" spans="1:13" ht="193.8">
      <c r="A23" s="25"/>
      <c r="B23" s="25"/>
      <c r="C23" s="25"/>
      <c r="D23" s="26" t="s">
        <v>40</v>
      </c>
      <c r="E23" s="25"/>
      <c r="F23" s="25"/>
      <c r="G23" s="25"/>
      <c r="H23" s="25"/>
      <c r="I23" s="25"/>
    </row>
    <row r="24" spans="1:13" s="9" customFormat="1" ht="17.25" customHeight="1">
      <c r="A24" s="22" t="s">
        <v>41</v>
      </c>
      <c r="B24" s="22" t="s">
        <v>22</v>
      </c>
      <c r="C24" s="22" t="s">
        <v>17</v>
      </c>
      <c r="D24" s="23" t="s">
        <v>42</v>
      </c>
      <c r="E24" s="24">
        <v>1</v>
      </c>
      <c r="F24" s="24">
        <v>1204.47</v>
      </c>
      <c r="G24" s="24">
        <f>(E24*F24)</f>
        <v>1204.47</v>
      </c>
      <c r="H24" s="24">
        <v>1112.93</v>
      </c>
      <c r="I24" s="24">
        <f t="shared" ref="I24" si="3">ROUND(H24*E24,2)</f>
        <v>1112.93</v>
      </c>
      <c r="M24" s="1"/>
    </row>
    <row r="25" spans="1:13" ht="267" customHeight="1">
      <c r="A25" s="25"/>
      <c r="B25" s="25"/>
      <c r="C25" s="25"/>
      <c r="D25" s="26" t="s">
        <v>43</v>
      </c>
      <c r="E25" s="25"/>
      <c r="F25" s="25"/>
      <c r="G25" s="25"/>
      <c r="H25" s="25"/>
      <c r="I25" s="25"/>
    </row>
    <row r="26" spans="1:13">
      <c r="A26" s="22" t="s">
        <v>44</v>
      </c>
      <c r="B26" s="22" t="s">
        <v>22</v>
      </c>
      <c r="C26" s="22" t="s">
        <v>17</v>
      </c>
      <c r="D26" s="23" t="s">
        <v>45</v>
      </c>
      <c r="E26" s="24">
        <f>E18</f>
        <v>16</v>
      </c>
      <c r="F26" s="24">
        <v>1003.73</v>
      </c>
      <c r="G26" s="24">
        <f>(E26*F26)</f>
        <v>16059.68</v>
      </c>
      <c r="H26" s="24">
        <v>927.45</v>
      </c>
      <c r="I26" s="24">
        <f t="shared" ref="I26" si="4">ROUND(H26*E26,2)</f>
        <v>14839.2</v>
      </c>
    </row>
    <row r="27" spans="1:13" ht="284.25" customHeight="1">
      <c r="A27" s="25"/>
      <c r="B27" s="25"/>
      <c r="C27" s="25"/>
      <c r="D27" s="26" t="s">
        <v>46</v>
      </c>
      <c r="E27" s="25"/>
      <c r="F27" s="25"/>
      <c r="G27" s="25"/>
      <c r="H27" s="25"/>
      <c r="I27" s="25"/>
    </row>
    <row r="28" spans="1:13">
      <c r="A28" s="19" t="s">
        <v>47</v>
      </c>
      <c r="B28" s="19" t="s">
        <v>16</v>
      </c>
      <c r="C28" s="19" t="s">
        <v>17</v>
      </c>
      <c r="D28" s="20" t="s">
        <v>48</v>
      </c>
      <c r="E28" s="21"/>
      <c r="F28" s="21"/>
      <c r="G28" s="21">
        <f>G29+G31+G33+G35+G37+G39+G41+G43</f>
        <v>23473.02</v>
      </c>
      <c r="H28" s="21"/>
      <c r="I28" s="21">
        <f>I29+I31+I33+I35+I37+I39+I41+I43</f>
        <v>21689.08</v>
      </c>
    </row>
    <row r="29" spans="1:13">
      <c r="A29" s="22" t="s">
        <v>49</v>
      </c>
      <c r="B29" s="22" t="s">
        <v>22</v>
      </c>
      <c r="C29" s="22" t="s">
        <v>50</v>
      </c>
      <c r="D29" s="23" t="s">
        <v>51</v>
      </c>
      <c r="E29" s="24">
        <v>1</v>
      </c>
      <c r="F29" s="24">
        <v>1052.5</v>
      </c>
      <c r="G29" s="24">
        <f>(E29*F29)</f>
        <v>1052.5</v>
      </c>
      <c r="H29" s="24">
        <v>972.51</v>
      </c>
      <c r="I29" s="24">
        <f t="shared" ref="I29" si="5">ROUND(H29*E29,2)</f>
        <v>972.51</v>
      </c>
    </row>
    <row r="30" spans="1:13" ht="242.25" customHeight="1">
      <c r="A30" s="25"/>
      <c r="B30" s="25"/>
      <c r="C30" s="25"/>
      <c r="D30" s="26" t="s">
        <v>52</v>
      </c>
      <c r="E30" s="25"/>
      <c r="F30" s="25"/>
      <c r="G30" s="25"/>
      <c r="H30" s="25"/>
      <c r="I30" s="25"/>
    </row>
    <row r="31" spans="1:13">
      <c r="A31" s="22" t="s">
        <v>53</v>
      </c>
      <c r="B31" s="22" t="s">
        <v>22</v>
      </c>
      <c r="C31" s="22" t="s">
        <v>50</v>
      </c>
      <c r="D31" s="23" t="s">
        <v>54</v>
      </c>
      <c r="E31" s="24">
        <v>1</v>
      </c>
      <c r="F31" s="24">
        <v>2125</v>
      </c>
      <c r="G31" s="24">
        <f>(E31*F31)</f>
        <v>2125</v>
      </c>
      <c r="H31" s="24">
        <v>1963.5</v>
      </c>
      <c r="I31" s="24">
        <f t="shared" ref="I31" si="6">ROUND(H31*E31,2)</f>
        <v>1963.5</v>
      </c>
    </row>
    <row r="32" spans="1:13" ht="243.75" customHeight="1">
      <c r="A32" s="25"/>
      <c r="B32" s="25"/>
      <c r="C32" s="25"/>
      <c r="D32" s="26" t="s">
        <v>55</v>
      </c>
      <c r="E32" s="25"/>
      <c r="F32" s="25"/>
      <c r="G32" s="25"/>
      <c r="H32" s="25"/>
      <c r="I32" s="25"/>
    </row>
    <row r="33" spans="1:9">
      <c r="A33" s="22" t="s">
        <v>56</v>
      </c>
      <c r="B33" s="22" t="s">
        <v>22</v>
      </c>
      <c r="C33" s="22" t="s">
        <v>50</v>
      </c>
      <c r="D33" s="23" t="s">
        <v>57</v>
      </c>
      <c r="E33" s="24">
        <v>1</v>
      </c>
      <c r="F33" s="24">
        <v>10935.32</v>
      </c>
      <c r="G33" s="24">
        <f>(E33*F33)</f>
        <v>10935.32</v>
      </c>
      <c r="H33" s="24">
        <v>10104.24</v>
      </c>
      <c r="I33" s="24">
        <f t="shared" ref="I33" si="7">ROUND(H33*E33,2)</f>
        <v>10104.24</v>
      </c>
    </row>
    <row r="34" spans="1:9" ht="157.5" customHeight="1">
      <c r="A34" s="25"/>
      <c r="B34" s="25"/>
      <c r="C34" s="25"/>
      <c r="D34" s="26" t="s">
        <v>58</v>
      </c>
      <c r="E34" s="25"/>
      <c r="F34" s="25"/>
      <c r="G34" s="25"/>
      <c r="H34" s="25"/>
      <c r="I34" s="25"/>
    </row>
    <row r="35" spans="1:9">
      <c r="A35" s="22" t="s">
        <v>59</v>
      </c>
      <c r="B35" s="22" t="s">
        <v>22</v>
      </c>
      <c r="C35" s="22" t="s">
        <v>50</v>
      </c>
      <c r="D35" s="23" t="s">
        <v>60</v>
      </c>
      <c r="E35" s="24">
        <v>4</v>
      </c>
      <c r="F35" s="24">
        <v>916.5</v>
      </c>
      <c r="G35" s="24">
        <f>(E35*F35)</f>
        <v>3666</v>
      </c>
      <c r="H35" s="24">
        <v>846.85</v>
      </c>
      <c r="I35" s="24">
        <f t="shared" ref="I35" si="8">ROUND(H35*E35,2)</f>
        <v>3387.4</v>
      </c>
    </row>
    <row r="36" spans="1:9" ht="260.25" customHeight="1">
      <c r="A36" s="25"/>
      <c r="B36" s="25"/>
      <c r="C36" s="25"/>
      <c r="D36" s="26" t="s">
        <v>61</v>
      </c>
      <c r="E36" s="25"/>
      <c r="F36" s="25"/>
      <c r="G36" s="25"/>
      <c r="H36" s="25"/>
      <c r="I36" s="25"/>
    </row>
    <row r="37" spans="1:9">
      <c r="A37" s="22" t="s">
        <v>62</v>
      </c>
      <c r="B37" s="22" t="s">
        <v>22</v>
      </c>
      <c r="C37" s="22" t="s">
        <v>50</v>
      </c>
      <c r="D37" s="23" t="s">
        <v>62</v>
      </c>
      <c r="E37" s="24">
        <v>8</v>
      </c>
      <c r="F37" s="24">
        <v>279.7</v>
      </c>
      <c r="G37" s="24">
        <f>(E37*F37)</f>
        <v>2237.6</v>
      </c>
      <c r="H37" s="24">
        <v>258.44</v>
      </c>
      <c r="I37" s="24">
        <f t="shared" ref="I37" si="9">ROUND(H37*E37,2)</f>
        <v>2067.52</v>
      </c>
    </row>
    <row r="38" spans="1:9" ht="204">
      <c r="A38" s="25"/>
      <c r="B38" s="25"/>
      <c r="C38" s="25"/>
      <c r="D38" s="26" t="s">
        <v>63</v>
      </c>
      <c r="E38" s="25"/>
      <c r="F38" s="25"/>
      <c r="G38" s="25"/>
      <c r="H38" s="25"/>
      <c r="I38" s="25"/>
    </row>
    <row r="39" spans="1:9">
      <c r="A39" s="22" t="s">
        <v>64</v>
      </c>
      <c r="B39" s="22" t="s">
        <v>22</v>
      </c>
      <c r="C39" s="22" t="s">
        <v>50</v>
      </c>
      <c r="D39" s="23" t="s">
        <v>65</v>
      </c>
      <c r="E39" s="24">
        <v>1</v>
      </c>
      <c r="F39" s="24">
        <v>1277</v>
      </c>
      <c r="G39" s="24">
        <f>(E39*F39)</f>
        <v>1277</v>
      </c>
      <c r="H39" s="24">
        <v>1179.95</v>
      </c>
      <c r="I39" s="24">
        <f t="shared" ref="I39" si="10">ROUND(H39*E39,2)</f>
        <v>1179.95</v>
      </c>
    </row>
    <row r="40" spans="1:9" ht="260.25" customHeight="1">
      <c r="A40" s="25"/>
      <c r="B40" s="25"/>
      <c r="C40" s="25"/>
      <c r="D40" s="26" t="s">
        <v>66</v>
      </c>
      <c r="E40" s="25"/>
      <c r="F40" s="25"/>
      <c r="G40" s="25"/>
      <c r="H40" s="25"/>
      <c r="I40" s="25"/>
    </row>
    <row r="41" spans="1:9">
      <c r="A41" s="22" t="s">
        <v>67</v>
      </c>
      <c r="B41" s="22" t="s">
        <v>22</v>
      </c>
      <c r="C41" s="22" t="s">
        <v>50</v>
      </c>
      <c r="D41" s="23" t="s">
        <v>68</v>
      </c>
      <c r="E41" s="24">
        <v>1</v>
      </c>
      <c r="F41" s="24">
        <v>1494</v>
      </c>
      <c r="G41" s="24">
        <f>(E41*F41)</f>
        <v>1494</v>
      </c>
      <c r="H41" s="24">
        <v>1380.46</v>
      </c>
      <c r="I41" s="24">
        <f t="shared" ref="I41" si="11">ROUND(H41*E41,2)</f>
        <v>1380.46</v>
      </c>
    </row>
    <row r="42" spans="1:9" ht="270.75" customHeight="1">
      <c r="A42" s="25"/>
      <c r="B42" s="25"/>
      <c r="C42" s="25"/>
      <c r="D42" s="26" t="s">
        <v>69</v>
      </c>
      <c r="E42" s="25"/>
      <c r="F42" s="25"/>
      <c r="G42" s="25"/>
      <c r="H42" s="25"/>
      <c r="I42" s="25"/>
    </row>
    <row r="43" spans="1:9">
      <c r="A43" s="22" t="s">
        <v>70</v>
      </c>
      <c r="B43" s="22" t="s">
        <v>22</v>
      </c>
      <c r="C43" s="22" t="s">
        <v>50</v>
      </c>
      <c r="D43" s="23" t="s">
        <v>71</v>
      </c>
      <c r="E43" s="24">
        <v>2</v>
      </c>
      <c r="F43" s="24">
        <v>342.8</v>
      </c>
      <c r="G43" s="24">
        <f>(E43*F43)</f>
        <v>685.6</v>
      </c>
      <c r="H43" s="24">
        <v>316.75</v>
      </c>
      <c r="I43" s="24">
        <f t="shared" ref="I43" si="12">ROUND(H43*E43,2)</f>
        <v>633.5</v>
      </c>
    </row>
    <row r="44" spans="1:9" ht="243.75" customHeight="1">
      <c r="A44" s="25"/>
      <c r="B44" s="25"/>
      <c r="C44" s="25"/>
      <c r="D44" s="26" t="s">
        <v>72</v>
      </c>
      <c r="E44" s="25"/>
      <c r="F44" s="25"/>
      <c r="G44" s="25"/>
      <c r="H44" s="25"/>
      <c r="I44" s="25"/>
    </row>
    <row r="45" spans="1:9">
      <c r="A45" s="19" t="s">
        <v>73</v>
      </c>
      <c r="B45" s="19" t="s">
        <v>16</v>
      </c>
      <c r="C45" s="19" t="s">
        <v>17</v>
      </c>
      <c r="D45" s="20" t="s">
        <v>74</v>
      </c>
      <c r="E45" s="21"/>
      <c r="F45" s="21"/>
      <c r="G45" s="21">
        <f>G46</f>
        <v>689.28</v>
      </c>
      <c r="H45" s="21"/>
      <c r="I45" s="21">
        <f>I46</f>
        <v>636.88</v>
      </c>
    </row>
    <row r="46" spans="1:9">
      <c r="A46" s="22" t="s">
        <v>75</v>
      </c>
      <c r="B46" s="22" t="s">
        <v>22</v>
      </c>
      <c r="C46" s="22" t="s">
        <v>50</v>
      </c>
      <c r="D46" s="23" t="s">
        <v>76</v>
      </c>
      <c r="E46" s="24">
        <v>4</v>
      </c>
      <c r="F46" s="24">
        <v>172.32</v>
      </c>
      <c r="G46" s="24">
        <f>(E46*F46)</f>
        <v>689.28</v>
      </c>
      <c r="H46" s="24">
        <v>159.22</v>
      </c>
      <c r="I46" s="24">
        <f t="shared" ref="I46" si="13">ROUND(H46*E46,2)</f>
        <v>636.88</v>
      </c>
    </row>
    <row r="47" spans="1:9" ht="112.2">
      <c r="A47" s="25"/>
      <c r="B47" s="25"/>
      <c r="C47" s="25"/>
      <c r="D47" s="26" t="s">
        <v>77</v>
      </c>
      <c r="E47" s="25"/>
      <c r="F47" s="25"/>
      <c r="G47" s="25"/>
      <c r="H47" s="25"/>
      <c r="I47" s="25"/>
    </row>
    <row r="48" spans="1:9">
      <c r="A48" s="19" t="s">
        <v>78</v>
      </c>
      <c r="B48" s="19" t="s">
        <v>16</v>
      </c>
      <c r="C48" s="19" t="s">
        <v>17</v>
      </c>
      <c r="D48" s="20" t="s">
        <v>79</v>
      </c>
      <c r="E48" s="21"/>
      <c r="F48" s="21"/>
      <c r="G48" s="21">
        <f>G49</f>
        <v>9500</v>
      </c>
      <c r="H48" s="21"/>
      <c r="I48" s="21">
        <f>I49</f>
        <v>8778</v>
      </c>
    </row>
    <row r="49" spans="1:9">
      <c r="A49" s="22" t="s">
        <v>80</v>
      </c>
      <c r="B49" s="22" t="s">
        <v>22</v>
      </c>
      <c r="C49" s="22" t="s">
        <v>50</v>
      </c>
      <c r="D49" s="23" t="s">
        <v>81</v>
      </c>
      <c r="E49" s="24">
        <v>1</v>
      </c>
      <c r="F49" s="24">
        <v>9500</v>
      </c>
      <c r="G49" s="24">
        <f>(E49*F49)</f>
        <v>9500</v>
      </c>
      <c r="H49" s="24">
        <v>8778</v>
      </c>
      <c r="I49" s="24">
        <f t="shared" ref="I49" si="14">ROUND(H49*E49,2)</f>
        <v>8778</v>
      </c>
    </row>
    <row r="50" spans="1:9" ht="193.8">
      <c r="A50" s="25"/>
      <c r="B50" s="25"/>
      <c r="C50" s="25"/>
      <c r="D50" s="26" t="s">
        <v>82</v>
      </c>
      <c r="E50" s="25"/>
      <c r="F50" s="25"/>
      <c r="G50" s="25"/>
      <c r="H50" s="25"/>
      <c r="I50" s="25"/>
    </row>
    <row r="51" spans="1:9">
      <c r="A51" s="16" t="s">
        <v>83</v>
      </c>
      <c r="B51" s="16" t="s">
        <v>16</v>
      </c>
      <c r="C51" s="16" t="s">
        <v>17</v>
      </c>
      <c r="D51" s="17" t="s">
        <v>84</v>
      </c>
      <c r="E51" s="18"/>
      <c r="F51" s="18"/>
      <c r="G51" s="18">
        <f>G52+G63</f>
        <v>1908.41</v>
      </c>
      <c r="H51" s="18"/>
      <c r="I51" s="18">
        <f>I52+I63</f>
        <v>1763.37</v>
      </c>
    </row>
    <row r="52" spans="1:9">
      <c r="A52" s="19" t="s">
        <v>85</v>
      </c>
      <c r="B52" s="19" t="s">
        <v>16</v>
      </c>
      <c r="C52" s="19" t="s">
        <v>17</v>
      </c>
      <c r="D52" s="20" t="s">
        <v>86</v>
      </c>
      <c r="E52" s="21"/>
      <c r="F52" s="21"/>
      <c r="G52" s="21">
        <f>G53+G55+G57+G59+G61</f>
        <v>962.57</v>
      </c>
      <c r="H52" s="21"/>
      <c r="I52" s="21">
        <f>I53+I55+I57+I59+I61</f>
        <v>889.41</v>
      </c>
    </row>
    <row r="53" spans="1:9">
      <c r="A53" s="22" t="s">
        <v>87</v>
      </c>
      <c r="B53" s="22" t="s">
        <v>22</v>
      </c>
      <c r="C53" s="22" t="s">
        <v>50</v>
      </c>
      <c r="D53" s="23" t="s">
        <v>88</v>
      </c>
      <c r="E53" s="24">
        <v>1</v>
      </c>
      <c r="F53" s="24">
        <v>383.36</v>
      </c>
      <c r="G53" s="24">
        <f>(E53*F53)</f>
        <v>383.36</v>
      </c>
      <c r="H53" s="24">
        <v>354.22</v>
      </c>
      <c r="I53" s="24">
        <f t="shared" ref="I53" si="15">ROUND(H53*E53,2)</f>
        <v>354.22</v>
      </c>
    </row>
    <row r="54" spans="1:9" ht="122.4">
      <c r="A54" s="25"/>
      <c r="B54" s="25"/>
      <c r="C54" s="25"/>
      <c r="D54" s="26" t="s">
        <v>89</v>
      </c>
      <c r="E54" s="25"/>
      <c r="F54" s="25"/>
      <c r="G54" s="25"/>
      <c r="H54" s="25"/>
      <c r="I54" s="25"/>
    </row>
    <row r="55" spans="1:9">
      <c r="A55" s="22" t="s">
        <v>90</v>
      </c>
      <c r="B55" s="22" t="s">
        <v>22</v>
      </c>
      <c r="C55" s="22" t="s">
        <v>50</v>
      </c>
      <c r="D55" s="23" t="s">
        <v>91</v>
      </c>
      <c r="E55" s="24">
        <v>1</v>
      </c>
      <c r="F55" s="24">
        <v>312.56</v>
      </c>
      <c r="G55" s="24">
        <f>(E55*F55)</f>
        <v>312.56</v>
      </c>
      <c r="H55" s="24">
        <v>288.81</v>
      </c>
      <c r="I55" s="24">
        <f t="shared" ref="I55" si="16">ROUND(H55*E55,2)</f>
        <v>288.81</v>
      </c>
    </row>
    <row r="56" spans="1:9" ht="122.4">
      <c r="A56" s="25"/>
      <c r="B56" s="25"/>
      <c r="C56" s="25"/>
      <c r="D56" s="26" t="s">
        <v>92</v>
      </c>
      <c r="E56" s="25"/>
      <c r="F56" s="25"/>
      <c r="G56" s="25"/>
      <c r="H56" s="25"/>
      <c r="I56" s="25"/>
    </row>
    <row r="57" spans="1:9">
      <c r="A57" s="22" t="s">
        <v>93</v>
      </c>
      <c r="B57" s="22" t="s">
        <v>22</v>
      </c>
      <c r="C57" s="22" t="s">
        <v>50</v>
      </c>
      <c r="D57" s="23" t="s">
        <v>94</v>
      </c>
      <c r="E57" s="24">
        <v>1</v>
      </c>
      <c r="F57" s="24">
        <v>74.260000000000005</v>
      </c>
      <c r="G57" s="24">
        <f>(E57*F57)</f>
        <v>74.260000000000005</v>
      </c>
      <c r="H57" s="24">
        <v>68.62</v>
      </c>
      <c r="I57" s="24">
        <f t="shared" ref="I57" si="17">ROUND(H57*E57,2)</f>
        <v>68.62</v>
      </c>
    </row>
    <row r="58" spans="1:9" ht="81.599999999999994">
      <c r="A58" s="25"/>
      <c r="B58" s="25"/>
      <c r="C58" s="25"/>
      <c r="D58" s="26" t="s">
        <v>95</v>
      </c>
      <c r="E58" s="25"/>
      <c r="F58" s="25"/>
      <c r="G58" s="25"/>
      <c r="H58" s="25"/>
      <c r="I58" s="25"/>
    </row>
    <row r="59" spans="1:9">
      <c r="A59" s="22" t="s">
        <v>96</v>
      </c>
      <c r="B59" s="22" t="s">
        <v>22</v>
      </c>
      <c r="C59" s="22" t="s">
        <v>50</v>
      </c>
      <c r="D59" s="23" t="s">
        <v>97</v>
      </c>
      <c r="E59" s="24">
        <v>1</v>
      </c>
      <c r="F59" s="24">
        <v>7.23</v>
      </c>
      <c r="G59" s="24">
        <f>(E59*F59)</f>
        <v>7.23</v>
      </c>
      <c r="H59" s="24">
        <v>6.68</v>
      </c>
      <c r="I59" s="24">
        <f t="shared" ref="I59" si="18">ROUND(H59*E59,2)</f>
        <v>6.68</v>
      </c>
    </row>
    <row r="60" spans="1:9" ht="81.150000000000006" customHeight="1">
      <c r="A60" s="25"/>
      <c r="B60" s="25"/>
      <c r="C60" s="25"/>
      <c r="D60" s="26" t="s">
        <v>98</v>
      </c>
      <c r="E60" s="25"/>
      <c r="F60" s="25"/>
      <c r="G60" s="25"/>
      <c r="H60" s="25"/>
      <c r="I60" s="25"/>
    </row>
    <row r="61" spans="1:9">
      <c r="A61" s="22" t="s">
        <v>99</v>
      </c>
      <c r="B61" s="22" t="s">
        <v>22</v>
      </c>
      <c r="C61" s="22" t="s">
        <v>50</v>
      </c>
      <c r="D61" s="23" t="s">
        <v>100</v>
      </c>
      <c r="E61" s="24">
        <v>2</v>
      </c>
      <c r="F61" s="24">
        <v>92.58</v>
      </c>
      <c r="G61" s="24">
        <f>(E61*F61)</f>
        <v>185.16</v>
      </c>
      <c r="H61" s="24">
        <v>85.54</v>
      </c>
      <c r="I61" s="24">
        <f t="shared" ref="I61" si="19">ROUND(H61*E61,2)</f>
        <v>171.08</v>
      </c>
    </row>
    <row r="62" spans="1:9" ht="104.25" customHeight="1">
      <c r="A62" s="25"/>
      <c r="B62" s="25"/>
      <c r="C62" s="25"/>
      <c r="D62" s="26" t="s">
        <v>101</v>
      </c>
      <c r="E62" s="25"/>
      <c r="F62" s="25"/>
      <c r="G62" s="25"/>
      <c r="H62" s="25"/>
      <c r="I62" s="25"/>
    </row>
    <row r="63" spans="1:9">
      <c r="A63" s="19" t="s">
        <v>102</v>
      </c>
      <c r="B63" s="19" t="s">
        <v>16</v>
      </c>
      <c r="C63" s="19" t="s">
        <v>17</v>
      </c>
      <c r="D63" s="20" t="s">
        <v>103</v>
      </c>
      <c r="E63" s="21"/>
      <c r="F63" s="21"/>
      <c r="G63" s="21">
        <f>G64+G66</f>
        <v>945.84</v>
      </c>
      <c r="H63" s="21">
        <v>0</v>
      </c>
      <c r="I63" s="21">
        <f>I64+I66</f>
        <v>873.96</v>
      </c>
    </row>
    <row r="64" spans="1:9">
      <c r="A64" s="22" t="s">
        <v>104</v>
      </c>
      <c r="B64" s="22" t="s">
        <v>22</v>
      </c>
      <c r="C64" s="22" t="s">
        <v>50</v>
      </c>
      <c r="D64" s="23" t="s">
        <v>105</v>
      </c>
      <c r="E64" s="24">
        <v>1</v>
      </c>
      <c r="F64" s="24">
        <v>843.74</v>
      </c>
      <c r="G64" s="24">
        <f>(E64*F64)</f>
        <v>843.74</v>
      </c>
      <c r="H64" s="24">
        <v>779.62</v>
      </c>
      <c r="I64" s="24">
        <f t="shared" ref="I64" si="20">ROUND(H64*E64,2)</f>
        <v>779.62</v>
      </c>
    </row>
    <row r="65" spans="1:9" ht="142.65" customHeight="1">
      <c r="A65" s="25"/>
      <c r="B65" s="25"/>
      <c r="C65" s="25"/>
      <c r="D65" s="26" t="s">
        <v>106</v>
      </c>
      <c r="E65" s="25"/>
      <c r="F65" s="25"/>
      <c r="G65" s="25"/>
      <c r="H65" s="25"/>
      <c r="I65" s="25"/>
    </row>
    <row r="66" spans="1:9">
      <c r="A66" s="22" t="s">
        <v>107</v>
      </c>
      <c r="B66" s="22" t="s">
        <v>22</v>
      </c>
      <c r="C66" s="22" t="s">
        <v>50</v>
      </c>
      <c r="D66" s="23" t="s">
        <v>108</v>
      </c>
      <c r="E66" s="24">
        <v>1</v>
      </c>
      <c r="F66" s="24">
        <v>102.1</v>
      </c>
      <c r="G66" s="24">
        <f>(E66*F66)</f>
        <v>102.1</v>
      </c>
      <c r="H66" s="24">
        <v>94.34</v>
      </c>
      <c r="I66" s="24">
        <f t="shared" ref="I66" si="21">ROUND(H66*E66,2)</f>
        <v>94.34</v>
      </c>
    </row>
    <row r="67" spans="1:9" ht="91.8">
      <c r="A67" s="25"/>
      <c r="B67" s="25"/>
      <c r="C67" s="25"/>
      <c r="D67" s="26" t="s">
        <v>109</v>
      </c>
      <c r="E67" s="25"/>
      <c r="F67" s="25"/>
      <c r="G67" s="25"/>
      <c r="H67" s="25"/>
      <c r="I67" s="25"/>
    </row>
    <row r="68" spans="1:9">
      <c r="A68" s="16" t="s">
        <v>110</v>
      </c>
      <c r="B68" s="16" t="s">
        <v>16</v>
      </c>
      <c r="C68" s="16" t="s">
        <v>17</v>
      </c>
      <c r="D68" s="17" t="s">
        <v>111</v>
      </c>
      <c r="E68" s="18"/>
      <c r="F68" s="18"/>
      <c r="G68" s="18">
        <f>G69+G80</f>
        <v>15296.58</v>
      </c>
      <c r="H68" s="24"/>
      <c r="I68" s="18">
        <f>I69+I80</f>
        <v>14135.29</v>
      </c>
    </row>
    <row r="69" spans="1:9">
      <c r="A69" s="19" t="s">
        <v>112</v>
      </c>
      <c r="B69" s="19" t="s">
        <v>16</v>
      </c>
      <c r="C69" s="19" t="s">
        <v>17</v>
      </c>
      <c r="D69" s="20" t="s">
        <v>113</v>
      </c>
      <c r="E69" s="21"/>
      <c r="F69" s="21"/>
      <c r="G69" s="21">
        <f>G70+G72+G74+G76+G78</f>
        <v>11569.77</v>
      </c>
      <c r="H69" s="21"/>
      <c r="I69" s="21">
        <f>I70+I72+I74+I76+I78</f>
        <v>10691.72</v>
      </c>
    </row>
    <row r="70" spans="1:9">
      <c r="A70" s="22" t="s">
        <v>114</v>
      </c>
      <c r="B70" s="22" t="s">
        <v>22</v>
      </c>
      <c r="C70" s="22" t="s">
        <v>23</v>
      </c>
      <c r="D70" s="23" t="s">
        <v>115</v>
      </c>
      <c r="E70" s="24">
        <v>165.7</v>
      </c>
      <c r="F70" s="24">
        <v>7.4</v>
      </c>
      <c r="G70" s="24">
        <f>(E70*F70)</f>
        <v>1226.18</v>
      </c>
      <c r="H70" s="24">
        <v>6.84</v>
      </c>
      <c r="I70" s="24">
        <f t="shared" ref="I70" si="22">ROUND(H70*E70,2)</f>
        <v>1133.3900000000001</v>
      </c>
    </row>
    <row r="71" spans="1:9" ht="193.5" customHeight="1">
      <c r="A71" s="25"/>
      <c r="B71" s="25"/>
      <c r="C71" s="25"/>
      <c r="D71" s="26" t="s">
        <v>116</v>
      </c>
      <c r="E71" s="25"/>
      <c r="F71" s="25"/>
      <c r="G71" s="25"/>
      <c r="H71" s="25"/>
      <c r="I71" s="25"/>
    </row>
    <row r="72" spans="1:9">
      <c r="A72" s="22" t="s">
        <v>117</v>
      </c>
      <c r="B72" s="22" t="s">
        <v>22</v>
      </c>
      <c r="C72" s="22" t="s">
        <v>23</v>
      </c>
      <c r="D72" s="23" t="s">
        <v>118</v>
      </c>
      <c r="E72" s="24">
        <v>2</v>
      </c>
      <c r="F72" s="24">
        <v>5.03</v>
      </c>
      <c r="G72" s="24">
        <f>(E72*F72)</f>
        <v>10.06</v>
      </c>
      <c r="H72" s="24">
        <v>4.6500000000000004</v>
      </c>
      <c r="I72" s="24">
        <f t="shared" ref="I72" si="23">ROUND(H72*E72,2)</f>
        <v>9.3000000000000007</v>
      </c>
    </row>
    <row r="73" spans="1:9" ht="193.5" customHeight="1">
      <c r="A73" s="25"/>
      <c r="B73" s="25"/>
      <c r="C73" s="25"/>
      <c r="D73" s="26" t="s">
        <v>119</v>
      </c>
      <c r="E73" s="25"/>
      <c r="F73" s="25"/>
      <c r="G73" s="25"/>
      <c r="H73" s="25"/>
      <c r="I73" s="25"/>
    </row>
    <row r="74" spans="1:9">
      <c r="A74" s="22" t="s">
        <v>120</v>
      </c>
      <c r="B74" s="22" t="s">
        <v>22</v>
      </c>
      <c r="C74" s="22" t="s">
        <v>23</v>
      </c>
      <c r="D74" s="23" t="s">
        <v>121</v>
      </c>
      <c r="E74" s="24">
        <v>240.2</v>
      </c>
      <c r="F74" s="24">
        <v>21.09</v>
      </c>
      <c r="G74" s="24">
        <f>(E74*F74)</f>
        <v>5065.82</v>
      </c>
      <c r="H74" s="24">
        <v>19.489999999999998</v>
      </c>
      <c r="I74" s="24">
        <f t="shared" ref="I74" si="24">ROUND(H74*E74,2)</f>
        <v>4681.5</v>
      </c>
    </row>
    <row r="75" spans="1:9" ht="206.25" customHeight="1">
      <c r="A75" s="25"/>
      <c r="B75" s="25"/>
      <c r="C75" s="25"/>
      <c r="D75" s="26" t="s">
        <v>122</v>
      </c>
      <c r="E75" s="25"/>
      <c r="F75" s="25"/>
      <c r="G75" s="25"/>
      <c r="H75" s="25"/>
      <c r="I75" s="25"/>
    </row>
    <row r="76" spans="1:9">
      <c r="A76" s="22" t="s">
        <v>123</v>
      </c>
      <c r="B76" s="22" t="s">
        <v>22</v>
      </c>
      <c r="C76" s="22" t="s">
        <v>23</v>
      </c>
      <c r="D76" s="23" t="s">
        <v>124</v>
      </c>
      <c r="E76" s="24">
        <v>4</v>
      </c>
      <c r="F76" s="24">
        <v>30.38</v>
      </c>
      <c r="G76" s="24">
        <f>(E76*F76)</f>
        <v>121.52</v>
      </c>
      <c r="H76" s="24">
        <v>28.07</v>
      </c>
      <c r="I76" s="24">
        <f t="shared" ref="I76" si="25">ROUND(H76*E76,2)</f>
        <v>112.28</v>
      </c>
    </row>
    <row r="77" spans="1:9" ht="154.19999999999999">
      <c r="A77" s="25"/>
      <c r="B77" s="25"/>
      <c r="C77" s="25"/>
      <c r="D77" s="26" t="s">
        <v>125</v>
      </c>
      <c r="E77" s="25"/>
      <c r="F77" s="25"/>
      <c r="G77" s="25"/>
      <c r="H77" s="25"/>
      <c r="I77" s="25"/>
    </row>
    <row r="78" spans="1:9">
      <c r="A78" s="22" t="s">
        <v>126</v>
      </c>
      <c r="B78" s="22" t="s">
        <v>22</v>
      </c>
      <c r="C78" s="22" t="s">
        <v>23</v>
      </c>
      <c r="D78" s="23" t="s">
        <v>127</v>
      </c>
      <c r="E78" s="24">
        <v>177.7</v>
      </c>
      <c r="F78" s="24">
        <v>28.96</v>
      </c>
      <c r="G78" s="24">
        <f>(E78*F78)</f>
        <v>5146.1899999999996</v>
      </c>
      <c r="H78" s="24">
        <v>26.76</v>
      </c>
      <c r="I78" s="24">
        <f t="shared" ref="I78" si="26">ROUND(H78*E78,2)</f>
        <v>4755.25</v>
      </c>
    </row>
    <row r="79" spans="1:9" ht="245.25" customHeight="1">
      <c r="A79" s="25"/>
      <c r="B79" s="25"/>
      <c r="C79" s="25"/>
      <c r="D79" s="26" t="s">
        <v>128</v>
      </c>
      <c r="E79" s="25"/>
      <c r="F79" s="25"/>
      <c r="G79" s="25"/>
      <c r="H79" s="25"/>
      <c r="I79" s="25"/>
    </row>
    <row r="80" spans="1:9">
      <c r="A80" s="19" t="s">
        <v>129</v>
      </c>
      <c r="B80" s="19" t="s">
        <v>16</v>
      </c>
      <c r="C80" s="19" t="s">
        <v>17</v>
      </c>
      <c r="D80" s="20" t="s">
        <v>130</v>
      </c>
      <c r="E80" s="21"/>
      <c r="F80" s="21"/>
      <c r="G80" s="21">
        <f>G81</f>
        <v>3726.81</v>
      </c>
      <c r="H80" s="21"/>
      <c r="I80" s="21">
        <f>I81</f>
        <v>3443.57</v>
      </c>
    </row>
    <row r="81" spans="1:13">
      <c r="A81" s="22" t="s">
        <v>131</v>
      </c>
      <c r="B81" s="22" t="s">
        <v>22</v>
      </c>
      <c r="C81" s="22" t="s">
        <v>50</v>
      </c>
      <c r="D81" s="23" t="s">
        <v>132</v>
      </c>
      <c r="E81" s="24">
        <v>1</v>
      </c>
      <c r="F81" s="24">
        <v>3726.81</v>
      </c>
      <c r="G81" s="24">
        <f>(E81*F81)</f>
        <v>3726.81</v>
      </c>
      <c r="H81" s="24">
        <v>3443.57</v>
      </c>
      <c r="I81" s="24">
        <f t="shared" ref="I81" si="27">ROUND(H81*E81,2)</f>
        <v>3443.57</v>
      </c>
    </row>
    <row r="82" spans="1:13" ht="122.4">
      <c r="A82" s="25"/>
      <c r="B82" s="25"/>
      <c r="C82" s="25"/>
      <c r="D82" s="26" t="s">
        <v>133</v>
      </c>
      <c r="E82" s="25"/>
      <c r="F82" s="25"/>
      <c r="G82" s="25"/>
      <c r="H82" s="25"/>
      <c r="I82" s="25"/>
    </row>
    <row r="83" spans="1:13">
      <c r="A83" s="16" t="s">
        <v>134</v>
      </c>
      <c r="B83" s="16" t="s">
        <v>16</v>
      </c>
      <c r="C83" s="16" t="s">
        <v>17</v>
      </c>
      <c r="D83" s="17" t="s">
        <v>135</v>
      </c>
      <c r="E83" s="18"/>
      <c r="F83" s="18"/>
      <c r="G83" s="18">
        <f>G84</f>
        <v>8994.77</v>
      </c>
      <c r="H83" s="25"/>
      <c r="I83" s="18">
        <f>I84</f>
        <v>8311.61</v>
      </c>
    </row>
    <row r="84" spans="1:13">
      <c r="A84" s="19" t="s">
        <v>136</v>
      </c>
      <c r="B84" s="19" t="s">
        <v>16</v>
      </c>
      <c r="C84" s="19" t="s">
        <v>17</v>
      </c>
      <c r="D84" s="20" t="s">
        <v>137</v>
      </c>
      <c r="E84" s="21"/>
      <c r="F84" s="21"/>
      <c r="G84" s="21">
        <f>G85+G87+G89</f>
        <v>8994.77</v>
      </c>
      <c r="H84" s="21"/>
      <c r="I84" s="21">
        <f>I85+I87+I89+H91+I93</f>
        <v>8311.61</v>
      </c>
    </row>
    <row r="85" spans="1:13">
      <c r="A85" s="22" t="s">
        <v>138</v>
      </c>
      <c r="B85" s="22" t="s">
        <v>22</v>
      </c>
      <c r="C85" s="22" t="s">
        <v>23</v>
      </c>
      <c r="D85" s="23" t="s">
        <v>139</v>
      </c>
      <c r="E85" s="24">
        <v>6.3</v>
      </c>
      <c r="F85" s="24">
        <v>7.28</v>
      </c>
      <c r="G85" s="24">
        <f>(E85*F85)</f>
        <v>45.86</v>
      </c>
      <c r="H85" s="24">
        <v>6.73</v>
      </c>
      <c r="I85" s="24">
        <f t="shared" ref="I85" si="28">ROUND(H85*E85,2)</f>
        <v>42.4</v>
      </c>
    </row>
    <row r="86" spans="1:13" ht="71.400000000000006">
      <c r="A86" s="25"/>
      <c r="B86" s="25"/>
      <c r="C86" s="25"/>
      <c r="D86" s="26" t="s">
        <v>140</v>
      </c>
      <c r="E86" s="25"/>
      <c r="F86" s="25"/>
      <c r="G86" s="25"/>
      <c r="H86" s="25"/>
      <c r="I86" s="25"/>
    </row>
    <row r="87" spans="1:13">
      <c r="A87" s="22" t="s">
        <v>141</v>
      </c>
      <c r="B87" s="22" t="s">
        <v>22</v>
      </c>
      <c r="C87" s="22" t="s">
        <v>23</v>
      </c>
      <c r="D87" s="23" t="s">
        <v>142</v>
      </c>
      <c r="E87" s="24">
        <v>5.7</v>
      </c>
      <c r="F87" s="24">
        <v>12.16</v>
      </c>
      <c r="G87" s="24">
        <f>(E87*F87)</f>
        <v>69.31</v>
      </c>
      <c r="H87" s="24">
        <v>11.24</v>
      </c>
      <c r="I87" s="24">
        <f t="shared" ref="I87" si="29">ROUND(H87*E87,2)</f>
        <v>64.069999999999993</v>
      </c>
    </row>
    <row r="88" spans="1:13" ht="71.400000000000006">
      <c r="A88" s="25"/>
      <c r="B88" s="25"/>
      <c r="C88" s="25"/>
      <c r="D88" s="26" t="s">
        <v>143</v>
      </c>
      <c r="E88" s="25"/>
      <c r="F88" s="25"/>
      <c r="G88" s="25"/>
      <c r="H88" s="25"/>
      <c r="I88" s="25"/>
    </row>
    <row r="89" spans="1:13">
      <c r="A89" s="22" t="s">
        <v>144</v>
      </c>
      <c r="B89" s="22" t="s">
        <v>22</v>
      </c>
      <c r="C89" s="22" t="s">
        <v>23</v>
      </c>
      <c r="D89" s="23" t="s">
        <v>145</v>
      </c>
      <c r="E89" s="24">
        <v>98.75</v>
      </c>
      <c r="F89" s="24">
        <v>89.92</v>
      </c>
      <c r="G89" s="24">
        <f>(E89*F89)</f>
        <v>8879.6</v>
      </c>
      <c r="H89" s="24">
        <v>83.09</v>
      </c>
      <c r="I89" s="24">
        <f t="shared" ref="I89" si="30">ROUND(H89*E89,2)</f>
        <v>8205.14</v>
      </c>
    </row>
    <row r="90" spans="1:13" ht="143.4" thickBot="1">
      <c r="A90" s="25"/>
      <c r="B90" s="25"/>
      <c r="C90" s="25"/>
      <c r="D90" s="26" t="s">
        <v>146</v>
      </c>
      <c r="E90" s="25"/>
      <c r="F90" s="25"/>
      <c r="G90" s="25"/>
      <c r="H90" s="25"/>
      <c r="I90" s="25"/>
    </row>
    <row r="91" spans="1:13" s="12" customFormat="1" ht="18.75" customHeight="1" thickBot="1">
      <c r="A91" s="42" t="s">
        <v>147</v>
      </c>
      <c r="B91" s="43"/>
      <c r="C91" s="43"/>
      <c r="D91" s="43"/>
      <c r="E91" s="28"/>
      <c r="F91" s="28" t="s">
        <v>148</v>
      </c>
      <c r="G91" s="29">
        <f>SUM(G10:G90)/3</f>
        <v>165308.70000000001</v>
      </c>
      <c r="H91" s="30"/>
      <c r="I91" s="29">
        <f>SUM(I10:I90)/3</f>
        <v>152747.04</v>
      </c>
      <c r="M91" s="1"/>
    </row>
    <row r="92" spans="1:13">
      <c r="A92" s="10"/>
      <c r="B92" s="10"/>
      <c r="C92" s="10"/>
      <c r="D92" s="11"/>
      <c r="E92" s="10"/>
      <c r="F92" s="10"/>
      <c r="G92" s="10"/>
      <c r="H92" s="10"/>
      <c r="I92" s="10"/>
    </row>
    <row r="93" spans="1:13">
      <c r="A93" s="12"/>
      <c r="B93" s="12"/>
      <c r="C93" s="12"/>
      <c r="D93" s="13"/>
      <c r="E93" s="12"/>
      <c r="F93" s="12"/>
      <c r="G93" s="12"/>
      <c r="H93" s="12"/>
      <c r="I93" s="12"/>
    </row>
    <row r="94" spans="1:13">
      <c r="A94" s="27" t="s">
        <v>149</v>
      </c>
      <c r="B94" s="12"/>
      <c r="C94" s="12"/>
      <c r="D94" s="13"/>
      <c r="E94" s="12"/>
      <c r="F94" s="12"/>
      <c r="G94" s="12"/>
      <c r="H94" s="12"/>
      <c r="I94" s="12"/>
    </row>
    <row r="95" spans="1:13">
      <c r="A95" s="12"/>
      <c r="B95" s="12"/>
      <c r="C95" s="12"/>
      <c r="D95" s="13"/>
      <c r="E95" s="12"/>
      <c r="F95" s="12"/>
      <c r="G95" s="12"/>
      <c r="H95" s="12"/>
      <c r="I95" s="12"/>
    </row>
    <row r="96" spans="1:13" ht="17.399999999999999">
      <c r="A96" s="14"/>
      <c r="B96" s="12"/>
      <c r="C96" s="12"/>
      <c r="D96" s="13"/>
      <c r="E96" s="12"/>
      <c r="F96" s="37" t="s">
        <v>2</v>
      </c>
      <c r="G96" s="38"/>
      <c r="H96" s="37" t="s">
        <v>3</v>
      </c>
      <c r="I96" s="38"/>
    </row>
    <row r="97" spans="1:13" s="9" customFormat="1" ht="52.8">
      <c r="A97" s="15" t="s">
        <v>4</v>
      </c>
      <c r="B97" s="15" t="s">
        <v>5</v>
      </c>
      <c r="C97" s="15" t="s">
        <v>6</v>
      </c>
      <c r="D97" s="15" t="s">
        <v>7</v>
      </c>
      <c r="E97" s="15" t="s">
        <v>8</v>
      </c>
      <c r="F97" s="15" t="s">
        <v>9</v>
      </c>
      <c r="G97" s="15" t="s">
        <v>10</v>
      </c>
      <c r="H97" s="15" t="s">
        <v>11</v>
      </c>
      <c r="I97" s="15" t="s">
        <v>12</v>
      </c>
      <c r="M97" s="1"/>
    </row>
    <row r="98" spans="1:13" ht="17.399999999999999">
      <c r="A98" s="39" t="s">
        <v>150</v>
      </c>
      <c r="B98" s="40"/>
      <c r="C98" s="40"/>
      <c r="D98" s="40"/>
      <c r="E98" s="40"/>
      <c r="F98" s="40"/>
      <c r="G98" s="40"/>
      <c r="H98" s="40"/>
      <c r="I98" s="40"/>
    </row>
    <row r="99" spans="1:13">
      <c r="A99" s="47" t="s">
        <v>151</v>
      </c>
      <c r="B99" s="47"/>
      <c r="C99" s="47"/>
      <c r="D99" s="47"/>
      <c r="E99" s="47"/>
      <c r="F99" s="47"/>
      <c r="G99" s="2">
        <f>G100+G147</f>
        <v>22891.02</v>
      </c>
      <c r="H99" s="2"/>
      <c r="I99" s="2">
        <f t="shared" ref="I99" si="31">I100+I147</f>
        <v>21151.279999999999</v>
      </c>
    </row>
    <row r="100" spans="1:13">
      <c r="A100" s="3" t="s">
        <v>25</v>
      </c>
      <c r="B100" s="3" t="s">
        <v>16</v>
      </c>
      <c r="C100" s="3" t="s">
        <v>17</v>
      </c>
      <c r="D100" s="4" t="s">
        <v>26</v>
      </c>
      <c r="E100" s="5"/>
      <c r="F100" s="5"/>
      <c r="G100" s="5">
        <f>G101+G120</f>
        <v>22652.639999999999</v>
      </c>
      <c r="H100" s="5"/>
      <c r="I100" s="5">
        <f>I101+I120</f>
        <v>20931.04</v>
      </c>
    </row>
    <row r="101" spans="1:13">
      <c r="A101" s="6" t="s">
        <v>73</v>
      </c>
      <c r="B101" s="6" t="s">
        <v>16</v>
      </c>
      <c r="C101" s="6" t="s">
        <v>17</v>
      </c>
      <c r="D101" s="7" t="s">
        <v>74</v>
      </c>
      <c r="E101" s="8"/>
      <c r="F101" s="8"/>
      <c r="G101" s="8">
        <f>G102+G104+G106+G108+G110+G112+G114+G116+G118</f>
        <v>14907.58</v>
      </c>
      <c r="H101" s="8"/>
      <c r="I101" s="8">
        <f>I102+I104+I106+I108+I110+I112+I114+I116+I118</f>
        <v>13774.62</v>
      </c>
    </row>
    <row r="102" spans="1:13">
      <c r="A102" s="22" t="s">
        <v>152</v>
      </c>
      <c r="B102" s="22" t="s">
        <v>22</v>
      </c>
      <c r="C102" s="22" t="s">
        <v>50</v>
      </c>
      <c r="D102" s="23" t="s">
        <v>153</v>
      </c>
      <c r="E102" s="24">
        <v>4</v>
      </c>
      <c r="F102" s="24">
        <v>247.83</v>
      </c>
      <c r="G102" s="24">
        <f>(E102*F102)</f>
        <v>991.32</v>
      </c>
      <c r="H102" s="24">
        <v>228.99</v>
      </c>
      <c r="I102" s="24">
        <f t="shared" ref="I102" si="32">ROUND(H102*E102,2)</f>
        <v>915.96</v>
      </c>
    </row>
    <row r="103" spans="1:13" ht="112.2">
      <c r="A103" s="25"/>
      <c r="B103" s="25"/>
      <c r="C103" s="25"/>
      <c r="D103" s="26" t="s">
        <v>154</v>
      </c>
      <c r="E103" s="25"/>
      <c r="F103" s="25"/>
      <c r="G103" s="25"/>
      <c r="H103" s="25"/>
      <c r="I103" s="25"/>
    </row>
    <row r="104" spans="1:13">
      <c r="A104" s="22" t="s">
        <v>155</v>
      </c>
      <c r="B104" s="22" t="s">
        <v>22</v>
      </c>
      <c r="C104" s="22" t="s">
        <v>50</v>
      </c>
      <c r="D104" s="23" t="s">
        <v>156</v>
      </c>
      <c r="E104" s="24">
        <v>4</v>
      </c>
      <c r="F104" s="24">
        <v>1811.66</v>
      </c>
      <c r="G104" s="24">
        <f>(E104*F104)</f>
        <v>7246.64</v>
      </c>
      <c r="H104" s="24">
        <v>1673.97</v>
      </c>
      <c r="I104" s="24">
        <f t="shared" ref="I104" si="33">ROUND(H104*E104,2)</f>
        <v>6695.88</v>
      </c>
    </row>
    <row r="105" spans="1:13" ht="193.8">
      <c r="A105" s="25"/>
      <c r="B105" s="25"/>
      <c r="C105" s="25"/>
      <c r="D105" s="26" t="s">
        <v>157</v>
      </c>
      <c r="E105" s="25"/>
      <c r="F105" s="25"/>
      <c r="G105" s="25"/>
      <c r="H105" s="25"/>
      <c r="I105" s="25"/>
    </row>
    <row r="106" spans="1:13">
      <c r="A106" s="22" t="s">
        <v>158</v>
      </c>
      <c r="B106" s="22" t="s">
        <v>22</v>
      </c>
      <c r="C106" s="22" t="s">
        <v>50</v>
      </c>
      <c r="D106" s="23" t="s">
        <v>159</v>
      </c>
      <c r="E106" s="24">
        <v>1</v>
      </c>
      <c r="F106" s="24">
        <v>2014.14</v>
      </c>
      <c r="G106" s="24">
        <f>(E106*F106)</f>
        <v>2014.14</v>
      </c>
      <c r="H106" s="24">
        <v>1861.07</v>
      </c>
      <c r="I106" s="24">
        <f t="shared" ref="I106" si="34">ROUND(H106*E106,2)</f>
        <v>1861.07</v>
      </c>
    </row>
    <row r="107" spans="1:13" ht="183.6">
      <c r="A107" s="25"/>
      <c r="B107" s="25"/>
      <c r="C107" s="25"/>
      <c r="D107" s="26" t="s">
        <v>160</v>
      </c>
      <c r="E107" s="25"/>
      <c r="F107" s="25"/>
      <c r="G107" s="25"/>
      <c r="H107" s="25"/>
      <c r="I107" s="25"/>
    </row>
    <row r="108" spans="1:13">
      <c r="A108" s="22" t="s">
        <v>161</v>
      </c>
      <c r="B108" s="22" t="s">
        <v>22</v>
      </c>
      <c r="C108" s="22" t="s">
        <v>50</v>
      </c>
      <c r="D108" s="23" t="s">
        <v>162</v>
      </c>
      <c r="E108" s="24">
        <v>1</v>
      </c>
      <c r="F108" s="24">
        <v>228</v>
      </c>
      <c r="G108" s="24">
        <f>(E108*F108)</f>
        <v>228</v>
      </c>
      <c r="H108" s="24">
        <v>210.67</v>
      </c>
      <c r="I108" s="24">
        <f t="shared" ref="I108" si="35">ROUND(H108*E108,2)</f>
        <v>210.67</v>
      </c>
    </row>
    <row r="109" spans="1:13" ht="91.8">
      <c r="A109" s="25"/>
      <c r="B109" s="25"/>
      <c r="C109" s="25"/>
      <c r="D109" s="26" t="s">
        <v>163</v>
      </c>
      <c r="E109" s="25"/>
      <c r="F109" s="25"/>
      <c r="G109" s="25"/>
      <c r="H109" s="25"/>
      <c r="I109" s="25"/>
    </row>
    <row r="110" spans="1:13">
      <c r="A110" s="22" t="s">
        <v>164</v>
      </c>
      <c r="B110" s="22" t="s">
        <v>22</v>
      </c>
      <c r="C110" s="22" t="s">
        <v>50</v>
      </c>
      <c r="D110" s="23" t="s">
        <v>165</v>
      </c>
      <c r="E110" s="24">
        <v>4</v>
      </c>
      <c r="F110" s="24">
        <v>257.27</v>
      </c>
      <c r="G110" s="24">
        <f>(E110*F110)</f>
        <v>1029.08</v>
      </c>
      <c r="H110" s="24">
        <v>237.72</v>
      </c>
      <c r="I110" s="24">
        <f t="shared" ref="I110" si="36">ROUND(H110*E110,2)</f>
        <v>950.88</v>
      </c>
    </row>
    <row r="111" spans="1:13" ht="112.2">
      <c r="A111" s="25"/>
      <c r="B111" s="25"/>
      <c r="C111" s="25"/>
      <c r="D111" s="26" t="s">
        <v>166</v>
      </c>
      <c r="E111" s="25"/>
      <c r="F111" s="25"/>
      <c r="G111" s="25"/>
      <c r="H111" s="25"/>
      <c r="I111" s="25"/>
    </row>
    <row r="112" spans="1:13">
      <c r="A112" s="22" t="s">
        <v>167</v>
      </c>
      <c r="B112" s="22" t="s">
        <v>22</v>
      </c>
      <c r="C112" s="22" t="s">
        <v>50</v>
      </c>
      <c r="D112" s="23" t="s">
        <v>168</v>
      </c>
      <c r="E112" s="24">
        <v>2</v>
      </c>
      <c r="F112" s="24">
        <v>197.53</v>
      </c>
      <c r="G112" s="24">
        <f>(E112*F112)</f>
        <v>395.06</v>
      </c>
      <c r="H112" s="24">
        <v>182.52</v>
      </c>
      <c r="I112" s="24">
        <f t="shared" ref="I112" si="37">ROUND(H112*E112,2)</f>
        <v>365.04</v>
      </c>
    </row>
    <row r="113" spans="1:9" ht="102">
      <c r="A113" s="25"/>
      <c r="B113" s="25"/>
      <c r="C113" s="25"/>
      <c r="D113" s="26" t="s">
        <v>169</v>
      </c>
      <c r="E113" s="25"/>
      <c r="F113" s="25"/>
      <c r="G113" s="25"/>
      <c r="H113" s="25"/>
      <c r="I113" s="25"/>
    </row>
    <row r="114" spans="1:9">
      <c r="A114" s="22" t="s">
        <v>170</v>
      </c>
      <c r="B114" s="22" t="s">
        <v>22</v>
      </c>
      <c r="C114" s="22" t="s">
        <v>50</v>
      </c>
      <c r="D114" s="23" t="s">
        <v>171</v>
      </c>
      <c r="E114" s="24">
        <v>2</v>
      </c>
      <c r="F114" s="24">
        <v>323.31</v>
      </c>
      <c r="G114" s="24">
        <f>(E114*F114)</f>
        <v>646.62</v>
      </c>
      <c r="H114" s="24">
        <v>298.74</v>
      </c>
      <c r="I114" s="24">
        <f t="shared" ref="I114" si="38">ROUND(H114*E114,2)</f>
        <v>597.48</v>
      </c>
    </row>
    <row r="115" spans="1:9" ht="102">
      <c r="A115" s="25"/>
      <c r="B115" s="25"/>
      <c r="C115" s="25"/>
      <c r="D115" s="26" t="s">
        <v>172</v>
      </c>
      <c r="E115" s="25"/>
      <c r="F115" s="25"/>
      <c r="G115" s="25"/>
      <c r="H115" s="25"/>
      <c r="I115" s="25"/>
    </row>
    <row r="116" spans="1:9">
      <c r="A116" s="22" t="s">
        <v>173</v>
      </c>
      <c r="B116" s="22" t="s">
        <v>22</v>
      </c>
      <c r="C116" s="22" t="s">
        <v>50</v>
      </c>
      <c r="D116" s="23" t="s">
        <v>174</v>
      </c>
      <c r="E116" s="24">
        <v>4</v>
      </c>
      <c r="F116" s="24">
        <v>467.5</v>
      </c>
      <c r="G116" s="24">
        <f>(E116*F116)</f>
        <v>1870</v>
      </c>
      <c r="H116" s="24">
        <v>431.97</v>
      </c>
      <c r="I116" s="24">
        <f t="shared" ref="I116" si="39">ROUND(H116*E116,2)</f>
        <v>1727.88</v>
      </c>
    </row>
    <row r="117" spans="1:9" ht="102">
      <c r="A117" s="25"/>
      <c r="B117" s="25"/>
      <c r="C117" s="25"/>
      <c r="D117" s="26" t="s">
        <v>175</v>
      </c>
      <c r="E117" s="25"/>
      <c r="F117" s="25"/>
      <c r="G117" s="25"/>
      <c r="H117" s="25"/>
      <c r="I117" s="25"/>
    </row>
    <row r="118" spans="1:9">
      <c r="A118" s="22" t="s">
        <v>176</v>
      </c>
      <c r="B118" s="22" t="s">
        <v>22</v>
      </c>
      <c r="C118" s="22" t="s">
        <v>50</v>
      </c>
      <c r="D118" s="23" t="s">
        <v>177</v>
      </c>
      <c r="E118" s="24">
        <v>24</v>
      </c>
      <c r="F118" s="24">
        <v>20.28</v>
      </c>
      <c r="G118" s="24">
        <f>(E118*F118)</f>
        <v>486.72</v>
      </c>
      <c r="H118" s="24">
        <v>18.739999999999998</v>
      </c>
      <c r="I118" s="24">
        <f t="shared" ref="I118" si="40">ROUND(H118*E118,2)</f>
        <v>449.76</v>
      </c>
    </row>
    <row r="119" spans="1:9" ht="71.400000000000006">
      <c r="A119" s="25"/>
      <c r="B119" s="25"/>
      <c r="C119" s="25"/>
      <c r="D119" s="26" t="s">
        <v>178</v>
      </c>
      <c r="E119" s="25"/>
      <c r="F119" s="25"/>
      <c r="G119" s="25"/>
      <c r="H119" s="25"/>
      <c r="I119" s="25"/>
    </row>
    <row r="120" spans="1:9">
      <c r="A120" s="6" t="s">
        <v>179</v>
      </c>
      <c r="B120" s="6" t="s">
        <v>16</v>
      </c>
      <c r="C120" s="6" t="s">
        <v>17</v>
      </c>
      <c r="D120" s="7" t="s">
        <v>180</v>
      </c>
      <c r="E120" s="8"/>
      <c r="F120" s="8"/>
      <c r="G120" s="8">
        <f>G121+G123+G125+G127+G129+G131+G133+G135+G137+G139+G141+G143+G145</f>
        <v>7745.06</v>
      </c>
      <c r="H120" s="8"/>
      <c r="I120" s="8">
        <f>I121+I123+I125+I127+I129+I131+I133+I135+I137+I139+I141+I143+I145</f>
        <v>7156.42</v>
      </c>
    </row>
    <row r="121" spans="1:9">
      <c r="A121" s="22" t="s">
        <v>181</v>
      </c>
      <c r="B121" s="22" t="s">
        <v>22</v>
      </c>
      <c r="C121" s="22" t="s">
        <v>50</v>
      </c>
      <c r="D121" s="23" t="s">
        <v>182</v>
      </c>
      <c r="E121" s="24">
        <v>4</v>
      </c>
      <c r="F121" s="24">
        <v>499.68</v>
      </c>
      <c r="G121" s="24">
        <f>(E121*F121)</f>
        <v>1998.72</v>
      </c>
      <c r="H121" s="24">
        <v>461.7</v>
      </c>
      <c r="I121" s="24">
        <f t="shared" ref="I121" si="41">ROUND(H121*E121,2)</f>
        <v>1846.8</v>
      </c>
    </row>
    <row r="122" spans="1:9" ht="102">
      <c r="A122" s="25"/>
      <c r="B122" s="25"/>
      <c r="C122" s="25"/>
      <c r="D122" s="26" t="s">
        <v>183</v>
      </c>
      <c r="E122" s="25"/>
      <c r="F122" s="25"/>
      <c r="G122" s="25"/>
      <c r="H122" s="25"/>
      <c r="I122" s="25"/>
    </row>
    <row r="123" spans="1:9">
      <c r="A123" s="22" t="s">
        <v>184</v>
      </c>
      <c r="B123" s="22" t="s">
        <v>22</v>
      </c>
      <c r="C123" s="22" t="s">
        <v>50</v>
      </c>
      <c r="D123" s="23" t="s">
        <v>185</v>
      </c>
      <c r="E123" s="24">
        <v>2</v>
      </c>
      <c r="F123" s="24">
        <v>38.729999999999997</v>
      </c>
      <c r="G123" s="24">
        <f>(E123*F123)</f>
        <v>77.459999999999994</v>
      </c>
      <c r="H123" s="24">
        <v>35.79</v>
      </c>
      <c r="I123" s="24">
        <f t="shared" ref="I123" si="42">ROUND(H123*E123,2)</f>
        <v>71.58</v>
      </c>
    </row>
    <row r="124" spans="1:9" ht="61.2">
      <c r="A124" s="25"/>
      <c r="B124" s="25"/>
      <c r="C124" s="25"/>
      <c r="D124" s="26" t="s">
        <v>186</v>
      </c>
      <c r="E124" s="25"/>
      <c r="F124" s="25"/>
      <c r="G124" s="25"/>
      <c r="H124" s="25"/>
      <c r="I124" s="25"/>
    </row>
    <row r="125" spans="1:9">
      <c r="A125" s="22" t="s">
        <v>187</v>
      </c>
      <c r="B125" s="22" t="s">
        <v>22</v>
      </c>
      <c r="C125" s="22" t="s">
        <v>50</v>
      </c>
      <c r="D125" s="23" t="s">
        <v>188</v>
      </c>
      <c r="E125" s="24">
        <v>1</v>
      </c>
      <c r="F125" s="24">
        <v>52.9</v>
      </c>
      <c r="G125" s="24">
        <f>(E125*F125)</f>
        <v>52.9</v>
      </c>
      <c r="H125" s="24">
        <v>48.88</v>
      </c>
      <c r="I125" s="24">
        <f t="shared" ref="I125" si="43">ROUND(H125*E125,2)</f>
        <v>48.88</v>
      </c>
    </row>
    <row r="126" spans="1:9" ht="61.2">
      <c r="A126" s="25"/>
      <c r="B126" s="25"/>
      <c r="C126" s="25"/>
      <c r="D126" s="26" t="s">
        <v>189</v>
      </c>
      <c r="E126" s="25"/>
      <c r="F126" s="25"/>
      <c r="G126" s="25"/>
      <c r="H126" s="25"/>
      <c r="I126" s="25"/>
    </row>
    <row r="127" spans="1:9">
      <c r="A127" s="22" t="s">
        <v>190</v>
      </c>
      <c r="B127" s="22" t="s">
        <v>22</v>
      </c>
      <c r="C127" s="22" t="s">
        <v>50</v>
      </c>
      <c r="D127" s="23" t="s">
        <v>191</v>
      </c>
      <c r="E127" s="24">
        <v>1</v>
      </c>
      <c r="F127" s="24">
        <v>67.05</v>
      </c>
      <c r="G127" s="24">
        <f>(E127*F127)</f>
        <v>67.05</v>
      </c>
      <c r="H127" s="24">
        <v>61.95</v>
      </c>
      <c r="I127" s="24">
        <f t="shared" ref="I127" si="44">ROUND(H127*E127,2)</f>
        <v>61.95</v>
      </c>
    </row>
    <row r="128" spans="1:9" ht="61.2">
      <c r="A128" s="25"/>
      <c r="B128" s="25"/>
      <c r="C128" s="25"/>
      <c r="D128" s="26" t="s">
        <v>192</v>
      </c>
      <c r="E128" s="25"/>
      <c r="F128" s="25"/>
      <c r="G128" s="25"/>
      <c r="H128" s="25"/>
      <c r="I128" s="25"/>
    </row>
    <row r="129" spans="1:9">
      <c r="A129" s="22" t="s">
        <v>193</v>
      </c>
      <c r="B129" s="22" t="s">
        <v>22</v>
      </c>
      <c r="C129" s="22" t="s">
        <v>50</v>
      </c>
      <c r="D129" s="23" t="s">
        <v>194</v>
      </c>
      <c r="E129" s="24">
        <v>4</v>
      </c>
      <c r="F129" s="24">
        <v>133.56</v>
      </c>
      <c r="G129" s="24">
        <f>(E129*F129)</f>
        <v>534.24</v>
      </c>
      <c r="H129" s="24">
        <v>123.41</v>
      </c>
      <c r="I129" s="24">
        <f t="shared" ref="I129" si="45">ROUND(H129*E129,2)</f>
        <v>493.64</v>
      </c>
    </row>
    <row r="130" spans="1:9" ht="81.599999999999994">
      <c r="A130" s="25"/>
      <c r="B130" s="25"/>
      <c r="C130" s="25"/>
      <c r="D130" s="26" t="s">
        <v>195</v>
      </c>
      <c r="E130" s="25"/>
      <c r="F130" s="25"/>
      <c r="G130" s="25"/>
      <c r="H130" s="25"/>
      <c r="I130" s="25"/>
    </row>
    <row r="131" spans="1:9">
      <c r="A131" s="22" t="s">
        <v>196</v>
      </c>
      <c r="B131" s="22" t="s">
        <v>22</v>
      </c>
      <c r="C131" s="22" t="s">
        <v>50</v>
      </c>
      <c r="D131" s="23" t="s">
        <v>197</v>
      </c>
      <c r="E131" s="24">
        <v>3</v>
      </c>
      <c r="F131" s="24">
        <v>18.03</v>
      </c>
      <c r="G131" s="24">
        <f>(E131*F131)</f>
        <v>54.09</v>
      </c>
      <c r="H131" s="24">
        <v>16.66</v>
      </c>
      <c r="I131" s="24">
        <f t="shared" ref="I131" si="46">ROUND(H131*E131,2)</f>
        <v>49.98</v>
      </c>
    </row>
    <row r="132" spans="1:9" ht="61.2">
      <c r="A132" s="25"/>
      <c r="B132" s="25"/>
      <c r="C132" s="25"/>
      <c r="D132" s="26" t="s">
        <v>198</v>
      </c>
      <c r="E132" s="25"/>
      <c r="F132" s="25"/>
      <c r="G132" s="25"/>
      <c r="H132" s="25"/>
      <c r="I132" s="25"/>
    </row>
    <row r="133" spans="1:9">
      <c r="A133" s="22" t="s">
        <v>199</v>
      </c>
      <c r="B133" s="22" t="s">
        <v>22</v>
      </c>
      <c r="C133" s="22" t="s">
        <v>50</v>
      </c>
      <c r="D133" s="23" t="s">
        <v>200</v>
      </c>
      <c r="E133" s="24">
        <v>4</v>
      </c>
      <c r="F133" s="24">
        <v>32.44</v>
      </c>
      <c r="G133" s="24">
        <f>(E133*F133)</f>
        <v>129.76</v>
      </c>
      <c r="H133" s="24">
        <v>29.97</v>
      </c>
      <c r="I133" s="24">
        <f t="shared" ref="I133" si="47">ROUND(H133*E133,2)</f>
        <v>119.88</v>
      </c>
    </row>
    <row r="134" spans="1:9" ht="51">
      <c r="A134" s="25"/>
      <c r="B134" s="25"/>
      <c r="C134" s="25"/>
      <c r="D134" s="26" t="s">
        <v>201</v>
      </c>
      <c r="E134" s="25"/>
      <c r="F134" s="25"/>
      <c r="G134" s="25"/>
      <c r="H134" s="25"/>
      <c r="I134" s="25"/>
    </row>
    <row r="135" spans="1:9">
      <c r="A135" s="22" t="s">
        <v>202</v>
      </c>
      <c r="B135" s="22" t="s">
        <v>22</v>
      </c>
      <c r="C135" s="22" t="s">
        <v>50</v>
      </c>
      <c r="D135" s="23" t="s">
        <v>203</v>
      </c>
      <c r="E135" s="24">
        <v>2</v>
      </c>
      <c r="F135" s="24">
        <v>65.37</v>
      </c>
      <c r="G135" s="24">
        <f>(E135*F135)</f>
        <v>130.74</v>
      </c>
      <c r="H135" s="24">
        <v>60.4</v>
      </c>
      <c r="I135" s="24">
        <f t="shared" ref="I135" si="48">ROUND(H135*E135,2)</f>
        <v>120.8</v>
      </c>
    </row>
    <row r="136" spans="1:9" ht="51">
      <c r="A136" s="25"/>
      <c r="B136" s="25"/>
      <c r="C136" s="25"/>
      <c r="D136" s="26" t="s">
        <v>204</v>
      </c>
      <c r="E136" s="25"/>
      <c r="F136" s="25"/>
      <c r="G136" s="25"/>
      <c r="H136" s="25"/>
      <c r="I136" s="25"/>
    </row>
    <row r="137" spans="1:9">
      <c r="A137" s="22" t="s">
        <v>205</v>
      </c>
      <c r="B137" s="22" t="s">
        <v>22</v>
      </c>
      <c r="C137" s="22" t="s">
        <v>50</v>
      </c>
      <c r="D137" s="23" t="s">
        <v>206</v>
      </c>
      <c r="E137" s="24">
        <v>2</v>
      </c>
      <c r="F137" s="24">
        <v>746.35</v>
      </c>
      <c r="G137" s="24">
        <f>(E137*F137)</f>
        <v>1492.7</v>
      </c>
      <c r="H137" s="24">
        <v>689.63</v>
      </c>
      <c r="I137" s="24">
        <f t="shared" ref="I137" si="49">ROUND(H137*E137,2)</f>
        <v>1379.26</v>
      </c>
    </row>
    <row r="138" spans="1:9" ht="91.8">
      <c r="A138" s="25"/>
      <c r="B138" s="25"/>
      <c r="C138" s="25"/>
      <c r="D138" s="26" t="s">
        <v>207</v>
      </c>
      <c r="E138" s="25"/>
      <c r="F138" s="25"/>
      <c r="G138" s="25"/>
      <c r="H138" s="25"/>
      <c r="I138" s="25"/>
    </row>
    <row r="139" spans="1:9">
      <c r="A139" s="22" t="s">
        <v>208</v>
      </c>
      <c r="B139" s="22" t="s">
        <v>22</v>
      </c>
      <c r="C139" s="22" t="s">
        <v>50</v>
      </c>
      <c r="D139" s="23" t="s">
        <v>209</v>
      </c>
      <c r="E139" s="24">
        <v>2</v>
      </c>
      <c r="F139" s="24">
        <v>404.8</v>
      </c>
      <c r="G139" s="24">
        <f>(E139*F139)</f>
        <v>809.6</v>
      </c>
      <c r="H139" s="24">
        <v>374.04</v>
      </c>
      <c r="I139" s="24">
        <f t="shared" ref="I139" si="50">ROUND(H139*E139,2)</f>
        <v>748.08</v>
      </c>
    </row>
    <row r="140" spans="1:9" ht="91.8">
      <c r="A140" s="25"/>
      <c r="B140" s="25"/>
      <c r="C140" s="25"/>
      <c r="D140" s="26" t="s">
        <v>210</v>
      </c>
      <c r="E140" s="25"/>
      <c r="F140" s="25"/>
      <c r="G140" s="25"/>
      <c r="H140" s="25"/>
      <c r="I140" s="25"/>
    </row>
    <row r="141" spans="1:9">
      <c r="A141" s="22" t="s">
        <v>211</v>
      </c>
      <c r="B141" s="22" t="s">
        <v>22</v>
      </c>
      <c r="C141" s="22" t="s">
        <v>50</v>
      </c>
      <c r="D141" s="23" t="s">
        <v>212</v>
      </c>
      <c r="E141" s="24">
        <v>3</v>
      </c>
      <c r="F141" s="24">
        <v>152.52000000000001</v>
      </c>
      <c r="G141" s="24">
        <f>(E141*F141)</f>
        <v>457.56</v>
      </c>
      <c r="H141" s="24">
        <v>140.93</v>
      </c>
      <c r="I141" s="24">
        <f t="shared" ref="I141" si="51">ROUND(H141*E141,2)</f>
        <v>422.79</v>
      </c>
    </row>
    <row r="142" spans="1:9" ht="81.599999999999994">
      <c r="A142" s="25"/>
      <c r="B142" s="25"/>
      <c r="C142" s="25"/>
      <c r="D142" s="26" t="s">
        <v>213</v>
      </c>
      <c r="E142" s="25"/>
      <c r="F142" s="25"/>
      <c r="G142" s="25"/>
      <c r="H142" s="25"/>
      <c r="I142" s="25"/>
    </row>
    <row r="143" spans="1:9">
      <c r="A143" s="22" t="s">
        <v>214</v>
      </c>
      <c r="B143" s="22" t="s">
        <v>22</v>
      </c>
      <c r="C143" s="22" t="s">
        <v>50</v>
      </c>
      <c r="D143" s="23" t="s">
        <v>215</v>
      </c>
      <c r="E143" s="24">
        <v>2</v>
      </c>
      <c r="F143" s="24">
        <v>675.24</v>
      </c>
      <c r="G143" s="24">
        <f>(E143*F143)</f>
        <v>1350.48</v>
      </c>
      <c r="H143" s="24">
        <v>623.91999999999996</v>
      </c>
      <c r="I143" s="24">
        <f t="shared" ref="I143" si="52">ROUND(H143*E143,2)</f>
        <v>1247.8399999999999</v>
      </c>
    </row>
    <row r="144" spans="1:9" ht="113.4">
      <c r="A144" s="25"/>
      <c r="B144" s="25"/>
      <c r="C144" s="25"/>
      <c r="D144" s="26" t="s">
        <v>216</v>
      </c>
      <c r="E144" s="25"/>
      <c r="F144" s="25"/>
      <c r="G144" s="25"/>
      <c r="H144" s="25"/>
      <c r="I144" s="25"/>
    </row>
    <row r="145" spans="1:13">
      <c r="A145" s="22" t="s">
        <v>217</v>
      </c>
      <c r="B145" s="22" t="s">
        <v>22</v>
      </c>
      <c r="C145" s="22" t="s">
        <v>50</v>
      </c>
      <c r="D145" s="23" t="s">
        <v>218</v>
      </c>
      <c r="E145" s="24">
        <v>1</v>
      </c>
      <c r="F145" s="24">
        <v>589.76</v>
      </c>
      <c r="G145" s="24">
        <f>(E145*F145)</f>
        <v>589.76</v>
      </c>
      <c r="H145" s="24">
        <v>544.94000000000005</v>
      </c>
      <c r="I145" s="24">
        <f t="shared" ref="I145" si="53">ROUND(H145*E145,2)</f>
        <v>544.94000000000005</v>
      </c>
    </row>
    <row r="146" spans="1:13" ht="71.400000000000006">
      <c r="A146" s="25"/>
      <c r="B146" s="25"/>
      <c r="C146" s="25"/>
      <c r="D146" s="26" t="s">
        <v>219</v>
      </c>
      <c r="E146" s="25"/>
      <c r="F146" s="25"/>
      <c r="G146" s="25"/>
      <c r="H146" s="25"/>
      <c r="I146" s="25"/>
    </row>
    <row r="147" spans="1:13">
      <c r="A147" s="3" t="s">
        <v>110</v>
      </c>
      <c r="B147" s="3" t="s">
        <v>16</v>
      </c>
      <c r="C147" s="3" t="s">
        <v>17</v>
      </c>
      <c r="D147" s="4" t="s">
        <v>111</v>
      </c>
      <c r="E147" s="5"/>
      <c r="F147" s="5"/>
      <c r="G147" s="5">
        <f>G148</f>
        <v>238.38</v>
      </c>
      <c r="H147" s="5"/>
      <c r="I147" s="5">
        <f>I148</f>
        <v>220.24</v>
      </c>
    </row>
    <row r="148" spans="1:13">
      <c r="A148" s="6" t="s">
        <v>112</v>
      </c>
      <c r="B148" s="6" t="s">
        <v>16</v>
      </c>
      <c r="C148" s="6" t="s">
        <v>17</v>
      </c>
      <c r="D148" s="7" t="s">
        <v>113</v>
      </c>
      <c r="E148" s="8"/>
      <c r="F148" s="8"/>
      <c r="G148" s="8">
        <f>G149+G151</f>
        <v>238.38</v>
      </c>
      <c r="H148" s="8"/>
      <c r="I148" s="8">
        <f>I149+I151</f>
        <v>220.24</v>
      </c>
    </row>
    <row r="149" spans="1:13">
      <c r="A149" s="22" t="s">
        <v>220</v>
      </c>
      <c r="B149" s="22" t="s">
        <v>22</v>
      </c>
      <c r="C149" s="22" t="s">
        <v>50</v>
      </c>
      <c r="D149" s="23" t="s">
        <v>221</v>
      </c>
      <c r="E149" s="24">
        <v>6</v>
      </c>
      <c r="F149" s="24">
        <v>27.84</v>
      </c>
      <c r="G149" s="24">
        <f>(E149*F149)</f>
        <v>167.04</v>
      </c>
      <c r="H149" s="24">
        <v>25.72</v>
      </c>
      <c r="I149" s="24">
        <f t="shared" ref="I149" si="54">ROUND(H149*E149,2)</f>
        <v>154.32</v>
      </c>
    </row>
    <row r="150" spans="1:13" ht="154.19999999999999">
      <c r="A150" s="25"/>
      <c r="B150" s="25"/>
      <c r="C150" s="25"/>
      <c r="D150" s="26" t="s">
        <v>222</v>
      </c>
      <c r="E150" s="25"/>
      <c r="F150" s="25"/>
      <c r="G150" s="25"/>
      <c r="H150" s="25"/>
      <c r="I150" s="25"/>
    </row>
    <row r="151" spans="1:13">
      <c r="A151" s="22" t="s">
        <v>223</v>
      </c>
      <c r="B151" s="22" t="s">
        <v>22</v>
      </c>
      <c r="C151" s="22" t="s">
        <v>50</v>
      </c>
      <c r="D151" s="23" t="s">
        <v>224</v>
      </c>
      <c r="E151" s="24">
        <v>2</v>
      </c>
      <c r="F151" s="24">
        <v>35.67</v>
      </c>
      <c r="G151" s="24">
        <f>(E151*F151)</f>
        <v>71.34</v>
      </c>
      <c r="H151" s="24">
        <v>32.96</v>
      </c>
      <c r="I151" s="24">
        <f t="shared" ref="I151" si="55">ROUND(H151*E151,2)</f>
        <v>65.92</v>
      </c>
    </row>
    <row r="152" spans="1:13" ht="144.6" thickBot="1">
      <c r="A152" s="25"/>
      <c r="B152" s="25"/>
      <c r="C152" s="25"/>
      <c r="D152" s="26" t="s">
        <v>225</v>
      </c>
      <c r="E152" s="25"/>
      <c r="F152" s="25"/>
      <c r="G152" s="25"/>
      <c r="H152" s="25"/>
      <c r="I152" s="25"/>
    </row>
    <row r="153" spans="1:13" s="12" customFormat="1" ht="18.75" customHeight="1" thickBot="1">
      <c r="A153" s="42" t="s">
        <v>226</v>
      </c>
      <c r="B153" s="43"/>
      <c r="C153" s="43"/>
      <c r="D153" s="43"/>
      <c r="E153" s="28"/>
      <c r="F153" s="28" t="s">
        <v>148</v>
      </c>
      <c r="G153" s="29">
        <f>SUM(G100:G152)/3</f>
        <v>22891.02</v>
      </c>
      <c r="H153" s="30"/>
      <c r="I153" s="29">
        <f>SUM(I100:I152)/3</f>
        <v>21151.279999999999</v>
      </c>
      <c r="M153" s="1"/>
    </row>
    <row r="155" spans="1:13" s="12" customFormat="1">
      <c r="E155" s="13"/>
      <c r="H155" s="33" t="s">
        <v>227</v>
      </c>
      <c r="I155" s="33" t="s">
        <v>228</v>
      </c>
    </row>
    <row r="156" spans="1:13" s="12" customFormat="1">
      <c r="E156" s="13" t="s">
        <v>229</v>
      </c>
      <c r="F156" s="44" t="s">
        <v>230</v>
      </c>
      <c r="G156" s="45"/>
      <c r="H156" s="31">
        <f>I91</f>
        <v>152747.04</v>
      </c>
      <c r="I156" s="31">
        <f>H156*1.21</f>
        <v>184823.92</v>
      </c>
    </row>
    <row r="157" spans="1:13" s="12" customFormat="1">
      <c r="E157" s="13" t="s">
        <v>229</v>
      </c>
      <c r="F157" s="45" t="s">
        <v>231</v>
      </c>
      <c r="G157" s="46"/>
      <c r="H157" s="31">
        <f>I153</f>
        <v>21151.279999999999</v>
      </c>
      <c r="I157" s="31">
        <f>H157*1.21</f>
        <v>25593.05</v>
      </c>
    </row>
    <row r="158" spans="1:13">
      <c r="H158" s="34"/>
    </row>
    <row r="159" spans="1:13">
      <c r="I159" s="32"/>
    </row>
  </sheetData>
  <mergeCells count="14">
    <mergeCell ref="A153:D153"/>
    <mergeCell ref="F156:G156"/>
    <mergeCell ref="F157:G157"/>
    <mergeCell ref="F6:G6"/>
    <mergeCell ref="H6:I6"/>
    <mergeCell ref="A8:I8"/>
    <mergeCell ref="A9:F9"/>
    <mergeCell ref="A91:D91"/>
    <mergeCell ref="A99:F99"/>
    <mergeCell ref="A2:D2"/>
    <mergeCell ref="F96:G96"/>
    <mergeCell ref="H96:I96"/>
    <mergeCell ref="A98:I98"/>
    <mergeCell ref="H2:I2"/>
  </mergeCells>
  <dataValidations disablePrompts="1" count="1">
    <dataValidation type="list" allowBlank="1" showInputMessage="1" showErrorMessage="1" sqref="B10:B90 B92 B100:B152" xr:uid="{00000000-0002-0000-0000-000000000000}">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scale="80" orientation="landscape"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1 (total)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PUESTO-5</dc:creator>
  <cp:keywords/>
  <dc:description/>
  <cp:lastModifiedBy>palonso</cp:lastModifiedBy>
  <cp:revision/>
  <dcterms:created xsi:type="dcterms:W3CDTF">2023-01-16T13:26:42Z</dcterms:created>
  <dcterms:modified xsi:type="dcterms:W3CDTF">2023-05-19T08:29:23Z</dcterms:modified>
  <cp:category/>
  <cp:contentStatus/>
</cp:coreProperties>
</file>