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Z:\Partekatua_06\Hornitzaileak\_Orokorra\SUBCONTRATACION\Acuerdo Marco 200011\2023\2023KOER0032\"/>
    </mc:Choice>
  </mc:AlternateContent>
  <bookViews>
    <workbookView xWindow="-120" yWindow="-120" windowWidth="29040" windowHeight="15840" activeTab="1"/>
  </bookViews>
  <sheets>
    <sheet name="ConceptosValorados" sheetId="3" r:id="rId1"/>
    <sheet name="Valoración" sheetId="2" r:id="rId2"/>
    <sheet name="Empresas" sheetId="1" r:id="rId3"/>
  </sheets>
  <definedNames>
    <definedName name="Clasificacion">ConceptosValorados!$A$12:$A$18</definedName>
    <definedName name="Lote1">Empresas!$A$2:$C$9</definedName>
    <definedName name="Lote2">Empresas!$A$12:$C$19</definedName>
    <definedName name="Lote3">Empresas!$A$22:$C$25</definedName>
    <definedName name="Lote4">Empresas!$A$28:$C$31</definedName>
    <definedName name="Lote5">Empresas!$A$34:$C$38</definedName>
    <definedName name="lotes">Empresas!$E$2:$E$6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92" i="2" l="1"/>
  <c r="A13" i="2" s="1"/>
  <c r="B81" i="2"/>
  <c r="A12" i="2" s="1"/>
  <c r="B70" i="2"/>
  <c r="A11" i="2" s="1"/>
  <c r="B59" i="2"/>
  <c r="A10" i="2" s="1"/>
  <c r="B48" i="2"/>
  <c r="A9" i="2" s="1"/>
  <c r="B37" i="2"/>
  <c r="A8" i="2" s="1"/>
  <c r="B26" i="2"/>
  <c r="A7" i="2" s="1"/>
  <c r="B15" i="2"/>
  <c r="C93" i="2"/>
  <c r="B93" i="2"/>
  <c r="A93" i="2"/>
  <c r="C82" i="2"/>
  <c r="B82" i="2"/>
  <c r="A82" i="2"/>
  <c r="C71" i="2"/>
  <c r="B71" i="2"/>
  <c r="A71" i="2"/>
  <c r="C60" i="2"/>
  <c r="B60" i="2"/>
  <c r="A60" i="2"/>
  <c r="C49" i="2"/>
  <c r="B49" i="2"/>
  <c r="A49" i="2"/>
  <c r="C38" i="2"/>
  <c r="B38" i="2"/>
  <c r="A38" i="2"/>
  <c r="C27" i="2"/>
  <c r="B27" i="2"/>
  <c r="A27" i="2"/>
  <c r="B5" i="2"/>
  <c r="A31" i="2" l="1"/>
  <c r="A17" i="2"/>
  <c r="A28" i="2"/>
  <c r="A20" i="2"/>
  <c r="A34" i="2"/>
  <c r="A45" i="2"/>
  <c r="A43" i="2"/>
  <c r="A41" i="2"/>
  <c r="A33" i="2"/>
  <c r="A23" i="2"/>
  <c r="A19" i="2"/>
  <c r="A50" i="2"/>
  <c r="B50" i="2" s="1"/>
  <c r="A30" i="2"/>
  <c r="A22" i="2"/>
  <c r="A18" i="2"/>
  <c r="A39" i="2"/>
  <c r="A44" i="2"/>
  <c r="A42" i="2"/>
  <c r="A40" i="2"/>
  <c r="A32" i="2"/>
  <c r="A29" i="2"/>
  <c r="A21" i="2"/>
  <c r="A6" i="2"/>
  <c r="A54" i="2"/>
  <c r="B54" i="2" s="1"/>
  <c r="A55" i="2"/>
  <c r="B55" i="2" s="1"/>
  <c r="A51" i="2"/>
  <c r="B51" i="2" s="1"/>
  <c r="A53" i="2"/>
  <c r="B53" i="2" s="1"/>
  <c r="A56" i="2"/>
  <c r="B56" i="2" s="1"/>
  <c r="A52" i="2"/>
  <c r="B52" i="2" s="1"/>
  <c r="A65" i="2"/>
  <c r="A61" i="2"/>
  <c r="A64" i="2"/>
  <c r="A67" i="2"/>
  <c r="A63" i="2"/>
  <c r="A66" i="2"/>
  <c r="A62" i="2"/>
  <c r="A78" i="2"/>
  <c r="B78" i="2" s="1"/>
  <c r="A75" i="2"/>
  <c r="B75" i="2" s="1"/>
  <c r="A72" i="2"/>
  <c r="B72" i="2" s="1"/>
  <c r="A77" i="2"/>
  <c r="B77" i="2" s="1"/>
  <c r="A74" i="2"/>
  <c r="B74" i="2" s="1"/>
  <c r="A76" i="2"/>
  <c r="B76" i="2" s="1"/>
  <c r="A73" i="2"/>
  <c r="B73" i="2" s="1"/>
  <c r="A83" i="2"/>
  <c r="B83" i="2" s="1"/>
  <c r="A87" i="2"/>
  <c r="B87" i="2" s="1"/>
  <c r="A86" i="2"/>
  <c r="B86" i="2" s="1"/>
  <c r="A95" i="2"/>
  <c r="B95" i="2" s="1"/>
  <c r="A99" i="2"/>
  <c r="B99" i="2" s="1"/>
  <c r="A89" i="2"/>
  <c r="B89" i="2" s="1"/>
  <c r="A85" i="2"/>
  <c r="B85" i="2" s="1"/>
  <c r="A97" i="2"/>
  <c r="B97" i="2" s="1"/>
  <c r="A98" i="2"/>
  <c r="B98" i="2" s="1"/>
  <c r="A96" i="2"/>
  <c r="B96" i="2" s="1"/>
  <c r="A100" i="2"/>
  <c r="B100" i="2" s="1"/>
  <c r="A88" i="2"/>
  <c r="B88" i="2" s="1"/>
  <c r="A84" i="2"/>
  <c r="B84" i="2" s="1"/>
  <c r="A94" i="2"/>
  <c r="B94" i="2" s="1"/>
  <c r="B6" i="2" l="1"/>
  <c r="B11" i="2"/>
  <c r="B7" i="2"/>
  <c r="B10" i="2"/>
  <c r="B8" i="2"/>
  <c r="B13" i="2"/>
  <c r="B12" i="2"/>
</calcChain>
</file>

<file path=xl/sharedStrings.xml><?xml version="1.0" encoding="utf-8"?>
<sst xmlns="http://schemas.openxmlformats.org/spreadsheetml/2006/main" count="130" uniqueCount="65">
  <si>
    <t>Calidad Técnica de la Oferta</t>
  </si>
  <si>
    <t>Puntos</t>
  </si>
  <si>
    <t>Planificación de las fases 1, 2 y 3 del servicio</t>
  </si>
  <si>
    <t>Propuesta de modelo operativo que cumpla, con carácter mínimo, lo dispuesto en el presente documento de Bases Técnicas</t>
  </si>
  <si>
    <t>Propuesta de informes, en cuanto a contenido, periodicidad, metodología y herramientas para la confección de los mismos, que cumpla, con carácter mínimo, con lo dispuesto en el presente documento de Bases Técnicas</t>
  </si>
  <si>
    <t>Propuesta sobre métricas que cumpla, con carácter mínimo, lo dispuesto en el presente documento de Bases Técnicas</t>
  </si>
  <si>
    <t>Ponderación</t>
  </si>
  <si>
    <t>Porcentaje</t>
  </si>
  <si>
    <t>No ha presentado oferta</t>
  </si>
  <si>
    <t>No ha sido invitado</t>
  </si>
  <si>
    <t>Excelente</t>
  </si>
  <si>
    <t>Buena</t>
  </si>
  <si>
    <t>Media</t>
  </si>
  <si>
    <t>Básica</t>
  </si>
  <si>
    <t>No se aporta o no corresponde</t>
  </si>
  <si>
    <t>Datos del contrato</t>
  </si>
  <si>
    <t>Código de contrato (*)</t>
  </si>
  <si>
    <t>Lote(*)</t>
  </si>
  <si>
    <t>Empresa</t>
  </si>
  <si>
    <t>Puntuación Obtenida</t>
  </si>
  <si>
    <t>Lote</t>
  </si>
  <si>
    <t xml:space="preserve">Empresa </t>
  </si>
  <si>
    <t>Empresa (empresasX)</t>
  </si>
  <si>
    <t>Lotes</t>
  </si>
  <si>
    <t>1 - Desarrollo</t>
  </si>
  <si>
    <t>INETUM</t>
  </si>
  <si>
    <t>INETUM NORTE, S.L.U.</t>
  </si>
  <si>
    <t>2 - Desarrollo - elementos comunes</t>
  </si>
  <si>
    <t>SERIKAT</t>
  </si>
  <si>
    <t>SERIKAT CONSULTORÍA E INFORMÁTICA, S.A.</t>
  </si>
  <si>
    <t>3 - Asistencia técnica - sistemas</t>
  </si>
  <si>
    <t>DEUSTO</t>
  </si>
  <si>
    <t>DEUSTO SEIDOR S.A.</t>
  </si>
  <si>
    <t>4 - Asistencia técnica - microinformática</t>
  </si>
  <si>
    <t>TEKNEI DIGITAL S.A.U., TEKNEI INFORMATION  TECHNOLOGY S.L., SISTEMAS Y TRATAMIENTOS INFORMÁTICOS S.L.U., MATHEMATICS FOR LIFE S.L., MERKATU INTERACTIVA S.L.</t>
  </si>
  <si>
    <t>5 - Soporte y Service desk</t>
  </si>
  <si>
    <t>NTT DATA</t>
  </si>
  <si>
    <t>NTT DATA SPAIN S.L.U. ,NTT DATA CENTERS S.L.U. , UNIÓN TEMPORAL DE EMPRESAS</t>
  </si>
  <si>
    <t>IBERMATICA</t>
  </si>
  <si>
    <t>IBERMÁTICA, S.A.</t>
  </si>
  <si>
    <t>INDRA</t>
  </si>
  <si>
    <t>INDRA SOLUCIONES TECNOLOGIAS DE LA INFORMACION, S.L.U</t>
  </si>
  <si>
    <t>UTE ARIMA-ADIMEDIA</t>
  </si>
  <si>
    <t>COMUNICACIÓN INTERACTIVA ADIMEDIA, S.L. Y ARIMA SOFTWARE DESIGN, S.L., UNIÓN TEMPORAL DE EMPRESAS</t>
  </si>
  <si>
    <t>DEUSTO SEIDOR, S.A.</t>
  </si>
  <si>
    <t>NTT DATA SPAIN, S.L.</t>
  </si>
  <si>
    <t>ECONOCOM</t>
  </si>
  <si>
    <t>ECONOCOM SERVICIOS S.A.</t>
  </si>
  <si>
    <t>SOPRA</t>
  </si>
  <si>
    <t>SOPRA STERIA EUSKADI, S.L.</t>
  </si>
  <si>
    <t>VERSIA</t>
  </si>
  <si>
    <t>VERSIA SISTEMAS TI, S.A.</t>
  </si>
  <si>
    <t>K35</t>
  </si>
  <si>
    <t>K35 IT MANAGERS GROUP, S.L.</t>
  </si>
  <si>
    <t>VERSIA CONTACT CENTER, S.L.</t>
  </si>
  <si>
    <t>SOLUTIA</t>
  </si>
  <si>
    <t>SOLUTIA INNOVAWORLD TECHNOLOGIES, S.L.</t>
  </si>
  <si>
    <t>UTE_TEKNEI</t>
  </si>
  <si>
    <t>TEKNEI_IT</t>
  </si>
  <si>
    <t>TEKNEI INFORMATION TECHNOLOGY S.L.U</t>
  </si>
  <si>
    <t>TEKNEI INFORMATION TECHNOLOGY S.L.</t>
  </si>
  <si>
    <t>Propuesta de herramienta de Gestión del Conocimiento: descripción y funcionalidades</t>
  </si>
  <si>
    <t>Plan de devolución indicado en la fase 5 del servicio.</t>
  </si>
  <si>
    <t xml:space="preserve">Medidas a adoptar por el licitador para promover y asegurar que las personas adscritas a la ejecución del contrato ostenten las competencias indicadas en la cláusula 3 del presente documento. Así como las medidas a adoptar para su seguimiento y supervisión </t>
  </si>
  <si>
    <t>2023KOER0032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</si>
</sst>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theme="3" tint="0.59999389629810485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-0.249977111117893"/>
        <bgColor theme="8"/>
      </patternFill>
    </fill>
    <fill>
      <patternFill patternType="solid">
        <fgColor rgb="FF5B9BD5"/>
        <bgColor rgb="FF5B9BD5"/>
      </patternFill>
    </fill>
    <fill>
      <patternFill patternType="solid">
        <fgColor theme="8"/>
        <bgColor theme="8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theme="8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theme="8" tint="0.39994506668294322"/>
      </left>
      <right/>
      <top style="thin">
        <color theme="8" tint="0.39997558519241921"/>
      </top>
      <bottom style="thin">
        <color theme="8" tint="0.39994506668294322"/>
      </bottom>
      <diagonal/>
    </border>
    <border>
      <left style="thin">
        <color theme="8" tint="0.39994506668294322"/>
      </left>
      <right style="thin">
        <color theme="8" tint="0.39994506668294322"/>
      </right>
      <top style="thin">
        <color theme="8" tint="0.39994506668294322"/>
      </top>
      <bottom style="thin">
        <color theme="8" tint="0.39997558519241921"/>
      </bottom>
      <diagonal/>
    </border>
    <border>
      <left style="thin">
        <color rgb="FF9BC2E6"/>
      </left>
      <right/>
      <top style="thin">
        <color rgb="FF9BC2E6"/>
      </top>
      <bottom style="thin">
        <color rgb="FF9BC2E6"/>
      </bottom>
      <diagonal/>
    </border>
    <border>
      <left style="thin">
        <color theme="8" tint="0.39994506668294322"/>
      </left>
      <right style="thin">
        <color theme="8" tint="0.39994506668294322"/>
      </right>
      <top style="thin">
        <color theme="8" tint="0.39994506668294322"/>
      </top>
      <bottom style="thin">
        <color theme="8" tint="0.39994506668294322"/>
      </bottom>
      <diagonal/>
    </border>
    <border>
      <left style="thin">
        <color theme="8" tint="0.39994506668294322"/>
      </left>
      <right style="thin">
        <color theme="8" tint="0.39994506668294322"/>
      </right>
      <top style="thin">
        <color theme="8" tint="0.39994506668294322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8" tint="0.39994506668294322"/>
      </left>
      <right/>
      <top style="thin">
        <color theme="8" tint="0.39997558519241921"/>
      </top>
      <bottom/>
      <diagonal/>
    </border>
    <border>
      <left/>
      <right/>
      <top style="thin">
        <color theme="8" tint="0.3999755851924192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theme="8" tint="0.39994506668294322"/>
      </left>
      <right/>
      <top style="thin">
        <color theme="8" tint="0.39997558519241921"/>
      </top>
      <bottom style="thin">
        <color theme="8" tint="0.39997558519241921"/>
      </bottom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9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Border="1"/>
    <xf numFmtId="0" fontId="4" fillId="3" borderId="3" xfId="0" applyFont="1" applyFill="1" applyBorder="1"/>
    <xf numFmtId="0" fontId="2" fillId="4" borderId="1" xfId="0" applyFont="1" applyFill="1" applyBorder="1"/>
    <xf numFmtId="1" fontId="0" fillId="0" borderId="4" xfId="0" applyNumberFormat="1" applyBorder="1" applyAlignment="1">
      <alignment horizontal="center" vertical="center"/>
    </xf>
    <xf numFmtId="1" fontId="0" fillId="0" borderId="5" xfId="0" applyNumberForma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2" fillId="4" borderId="1" xfId="0" applyFont="1" applyFill="1" applyBorder="1" applyAlignment="1">
      <alignment horizontal="left"/>
    </xf>
    <xf numFmtId="0" fontId="2" fillId="4" borderId="8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4" fillId="3" borderId="3" xfId="0" applyFont="1" applyFill="1" applyBorder="1" applyAlignment="1">
      <alignment horizontal="center"/>
    </xf>
    <xf numFmtId="9" fontId="4" fillId="3" borderId="3" xfId="0" applyNumberFormat="1" applyFont="1" applyFill="1" applyBorder="1" applyAlignment="1">
      <alignment horizontal="center"/>
    </xf>
    <xf numFmtId="0" fontId="6" fillId="0" borderId="18" xfId="0" applyFont="1" applyBorder="1" applyAlignment="1">
      <alignment horizontal="left"/>
    </xf>
    <xf numFmtId="0" fontId="6" fillId="5" borderId="14" xfId="0" applyFont="1" applyFill="1" applyBorder="1" applyAlignment="1">
      <alignment horizontal="left"/>
    </xf>
    <xf numFmtId="0" fontId="6" fillId="0" borderId="6" xfId="0" applyFont="1" applyBorder="1" applyAlignment="1">
      <alignment horizontal="left"/>
    </xf>
    <xf numFmtId="0" fontId="6" fillId="5" borderId="17" xfId="0" applyFont="1" applyFill="1" applyBorder="1" applyAlignment="1">
      <alignment horizontal="left"/>
    </xf>
    <xf numFmtId="0" fontId="7" fillId="4" borderId="12" xfId="0" applyFont="1" applyFill="1" applyBorder="1" applyAlignment="1">
      <alignment horizontal="center"/>
    </xf>
    <xf numFmtId="0" fontId="0" fillId="6" borderId="10" xfId="0" applyFill="1" applyBorder="1" applyAlignment="1">
      <alignment horizontal="left" vertical="center" wrapText="1"/>
    </xf>
    <xf numFmtId="2" fontId="0" fillId="6" borderId="7" xfId="1" applyNumberFormat="1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 vertical="center" wrapText="1"/>
    </xf>
    <xf numFmtId="0" fontId="0" fillId="0" borderId="19" xfId="0" applyBorder="1" applyAlignment="1">
      <alignment horizontal="center"/>
    </xf>
    <xf numFmtId="0" fontId="4" fillId="3" borderId="3" xfId="0" applyFont="1" applyFill="1" applyBorder="1" applyAlignment="1">
      <alignment wrapText="1"/>
    </xf>
    <xf numFmtId="0" fontId="2" fillId="4" borderId="9" xfId="0" applyFont="1" applyFill="1" applyBorder="1" applyAlignment="1">
      <alignment horizontal="left" wrapText="1"/>
    </xf>
    <xf numFmtId="0" fontId="0" fillId="0" borderId="0" xfId="0" applyAlignment="1">
      <alignment wrapText="1"/>
    </xf>
    <xf numFmtId="0" fontId="8" fillId="4" borderId="12" xfId="0" applyFont="1" applyFill="1" applyBorder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8" fillId="4" borderId="11" xfId="0" applyFont="1" applyFill="1" applyBorder="1" applyAlignment="1">
      <alignment horizontal="center"/>
    </xf>
    <xf numFmtId="0" fontId="9" fillId="5" borderId="13" xfId="0" applyFont="1" applyFill="1" applyBorder="1" applyAlignment="1">
      <alignment horizontal="left" wrapText="1"/>
    </xf>
    <xf numFmtId="2" fontId="9" fillId="5" borderId="14" xfId="0" applyNumberFormat="1" applyFont="1" applyFill="1" applyBorder="1" applyAlignment="1">
      <alignment horizontal="center"/>
    </xf>
    <xf numFmtId="0" fontId="9" fillId="5" borderId="13" xfId="0" applyFont="1" applyFill="1" applyBorder="1" applyAlignment="1">
      <alignment horizontal="left"/>
    </xf>
    <xf numFmtId="0" fontId="9" fillId="5" borderId="15" xfId="0" applyFont="1" applyFill="1" applyBorder="1" applyAlignment="1">
      <alignment horizontal="left"/>
    </xf>
    <xf numFmtId="2" fontId="9" fillId="5" borderId="16" xfId="0" applyNumberFormat="1" applyFont="1" applyFill="1" applyBorder="1" applyAlignment="1">
      <alignment horizontal="center"/>
    </xf>
    <xf numFmtId="0" fontId="9" fillId="0" borderId="0" xfId="0" applyFont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7" fillId="4" borderId="11" xfId="0" applyFont="1" applyFill="1" applyBorder="1" applyAlignment="1">
      <alignment horizontal="left"/>
    </xf>
    <xf numFmtId="0" fontId="2" fillId="4" borderId="9" xfId="0" applyFont="1" applyFill="1" applyBorder="1" applyAlignment="1">
      <alignment horizontal="center" wrapText="1"/>
    </xf>
    <xf numFmtId="2" fontId="10" fillId="5" borderId="14" xfId="0" applyNumberFormat="1" applyFont="1" applyFill="1" applyBorder="1" applyAlignment="1">
      <alignment horizontal="center"/>
    </xf>
    <xf numFmtId="2" fontId="10" fillId="6" borderId="14" xfId="1" applyNumberFormat="1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/>
    <xf numFmtId="0" fontId="2" fillId="4" borderId="20" xfId="0" applyFont="1" applyFill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</cellXfs>
  <cellStyles count="2">
    <cellStyle name="Normal" xfId="0" builtinId="0"/>
    <cellStyle name="Porcentaje" xfId="1" builtinId="5"/>
  </cellStyles>
  <dxfs count="2">
    <dxf>
      <font>
        <color rgb="FFFF0000"/>
      </font>
      <fill>
        <patternFill patternType="none">
          <bgColor auto="1"/>
        </patternFill>
      </fill>
    </dxf>
    <dxf>
      <font>
        <color rgb="FFFF0000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8"/>
  <sheetViews>
    <sheetView workbookViewId="0">
      <selection activeCell="A14" sqref="A14:B17"/>
    </sheetView>
  </sheetViews>
  <sheetFormatPr baseColWidth="10" defaultColWidth="11.44140625" defaultRowHeight="14.4" x14ac:dyDescent="0.3"/>
  <cols>
    <col min="1" max="1" width="70.5546875" customWidth="1"/>
    <col min="2" max="2" width="12.88671875" customWidth="1"/>
    <col min="4" max="4" width="28.44140625" bestFit="1" customWidth="1"/>
    <col min="5" max="5" width="11" bestFit="1" customWidth="1"/>
  </cols>
  <sheetData>
    <row r="1" spans="1:2" x14ac:dyDescent="0.3">
      <c r="A1" s="10" t="s">
        <v>0</v>
      </c>
      <c r="B1" s="10" t="s">
        <v>1</v>
      </c>
    </row>
    <row r="2" spans="1:2" x14ac:dyDescent="0.3">
      <c r="A2" s="25" t="s">
        <v>2</v>
      </c>
      <c r="B2" s="14">
        <v>3</v>
      </c>
    </row>
    <row r="3" spans="1:2" ht="28.8" x14ac:dyDescent="0.3">
      <c r="A3" s="25" t="s">
        <v>3</v>
      </c>
      <c r="B3" s="14">
        <v>2</v>
      </c>
    </row>
    <row r="4" spans="1:2" ht="43.2" x14ac:dyDescent="0.3">
      <c r="A4" s="25" t="s">
        <v>4</v>
      </c>
      <c r="B4" s="14">
        <v>1</v>
      </c>
    </row>
    <row r="5" spans="1:2" ht="28.8" x14ac:dyDescent="0.3">
      <c r="A5" s="25" t="s">
        <v>5</v>
      </c>
      <c r="B5" s="14">
        <v>1</v>
      </c>
    </row>
    <row r="6" spans="1:2" ht="28.8" x14ac:dyDescent="0.3">
      <c r="A6" s="25" t="s">
        <v>61</v>
      </c>
      <c r="B6" s="14">
        <v>1</v>
      </c>
    </row>
    <row r="7" spans="1:2" x14ac:dyDescent="0.3">
      <c r="A7" s="25" t="s">
        <v>62</v>
      </c>
      <c r="B7" s="14">
        <v>1</v>
      </c>
    </row>
    <row r="8" spans="1:2" ht="57.6" x14ac:dyDescent="0.3">
      <c r="A8" s="25" t="s">
        <v>63</v>
      </c>
      <c r="B8" s="14">
        <v>1</v>
      </c>
    </row>
    <row r="11" spans="1:2" x14ac:dyDescent="0.3">
      <c r="A11" s="10" t="s">
        <v>6</v>
      </c>
      <c r="B11" s="10" t="s">
        <v>7</v>
      </c>
    </row>
    <row r="12" spans="1:2" x14ac:dyDescent="0.3">
      <c r="A12" s="3" t="s">
        <v>8</v>
      </c>
      <c r="B12" s="14"/>
    </row>
    <row r="13" spans="1:2" x14ac:dyDescent="0.3">
      <c r="A13" s="3" t="s">
        <v>9</v>
      </c>
      <c r="B13" s="14"/>
    </row>
    <row r="14" spans="1:2" x14ac:dyDescent="0.3">
      <c r="A14" s="3" t="s">
        <v>10</v>
      </c>
      <c r="B14" s="15">
        <v>1</v>
      </c>
    </row>
    <row r="15" spans="1:2" x14ac:dyDescent="0.3">
      <c r="A15" s="3" t="s">
        <v>11</v>
      </c>
      <c r="B15" s="15">
        <v>0.75</v>
      </c>
    </row>
    <row r="16" spans="1:2" x14ac:dyDescent="0.3">
      <c r="A16" s="3" t="s">
        <v>12</v>
      </c>
      <c r="B16" s="15">
        <v>0.5</v>
      </c>
    </row>
    <row r="17" spans="1:2" x14ac:dyDescent="0.3">
      <c r="A17" s="3" t="s">
        <v>13</v>
      </c>
      <c r="B17" s="15">
        <v>0.2</v>
      </c>
    </row>
    <row r="18" spans="1:2" x14ac:dyDescent="0.3">
      <c r="A18" s="3" t="s">
        <v>14</v>
      </c>
      <c r="B18" s="15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2"/>
  <sheetViews>
    <sheetView tabSelected="1" zoomScaleNormal="100" workbookViewId="0">
      <pane ySplit="13" topLeftCell="A14" activePane="bottomLeft" state="frozen"/>
      <selection pane="bottomLeft" activeCell="E72" sqref="E72"/>
    </sheetView>
  </sheetViews>
  <sheetFormatPr baseColWidth="10" defaultColWidth="62.109375" defaultRowHeight="14.4" x14ac:dyDescent="0.3"/>
  <cols>
    <col min="1" max="1" width="65.109375" customWidth="1"/>
    <col min="2" max="2" width="39" style="13" customWidth="1"/>
    <col min="3" max="3" width="28.44140625" style="8" bestFit="1" customWidth="1"/>
    <col min="4" max="4" width="19.88671875" bestFit="1" customWidth="1"/>
  </cols>
  <sheetData>
    <row r="1" spans="1:4" s="29" customFormat="1" ht="15.75" customHeight="1" x14ac:dyDescent="0.25">
      <c r="A1" s="41" t="s">
        <v>15</v>
      </c>
      <c r="B1" s="20"/>
      <c r="C1" s="37"/>
    </row>
    <row r="2" spans="1:4" s="29" customFormat="1" ht="15.75" customHeight="1" thickBot="1" x14ac:dyDescent="0.3">
      <c r="A2" s="16" t="s">
        <v>16</v>
      </c>
      <c r="B2" s="17" t="s">
        <v>64</v>
      </c>
      <c r="C2" s="45"/>
      <c r="D2" s="46"/>
    </row>
    <row r="3" spans="1:4" s="29" customFormat="1" ht="15.75" customHeight="1" thickBot="1" x14ac:dyDescent="0.3">
      <c r="A3" s="18" t="s">
        <v>17</v>
      </c>
      <c r="B3" s="19" t="s">
        <v>35</v>
      </c>
      <c r="C3" s="45"/>
      <c r="D3" s="46"/>
    </row>
    <row r="4" spans="1:4" s="29" customFormat="1" ht="15.75" customHeight="1" thickBot="1" x14ac:dyDescent="0.25">
      <c r="B4" s="30"/>
      <c r="C4" s="45"/>
      <c r="D4" s="46"/>
    </row>
    <row r="5" spans="1:4" s="29" customFormat="1" ht="15.75" customHeight="1" x14ac:dyDescent="0.2">
      <c r="A5" s="31" t="s">
        <v>18</v>
      </c>
      <c r="B5" s="28" t="str">
        <f>B16</f>
        <v>Puntuación Obtenida</v>
      </c>
      <c r="C5" s="45"/>
      <c r="D5" s="46"/>
    </row>
    <row r="6" spans="1:4" s="29" customFormat="1" ht="15.75" customHeight="1" x14ac:dyDescent="0.2">
      <c r="A6" s="32" t="str">
        <f>B15</f>
        <v>TEKNEI INFORMATION TECHNOLOGY S.L.U</v>
      </c>
      <c r="B6" s="33">
        <f>IF(A6&lt;&gt;"",IF(C17=ConceptosValorados!$A$12,ConceptosValorados!$A$12,IF(C17=ConceptosValorados!$A$13,ConceptosValorados!$A$13,IF(SUM(B17:B23)&lt;&gt;"",SUM(B17:B23),""))),"")</f>
        <v>7.25</v>
      </c>
      <c r="C6" s="45"/>
      <c r="D6" s="46"/>
    </row>
    <row r="7" spans="1:4" s="29" customFormat="1" ht="15.75" customHeight="1" x14ac:dyDescent="0.2">
      <c r="A7" s="34" t="str">
        <f>B26</f>
        <v>IBERMÁTICA, S.A.</v>
      </c>
      <c r="B7" s="44">
        <f>IF(A7&lt;&gt;"",IF(C28=ConceptosValorados!$A$12,ConceptosValorados!$A$12,IF(C28=ConceptosValorados!$A$13,ConceptosValorados!$A$13,IF(SUM(B28:B34)&lt;&gt;"",SUM(B28:B34),""))),"")</f>
        <v>0</v>
      </c>
      <c r="C7" s="45"/>
      <c r="D7" s="46"/>
    </row>
    <row r="8" spans="1:4" s="29" customFormat="1" ht="15.75" customHeight="1" x14ac:dyDescent="0.2">
      <c r="A8" s="34" t="str">
        <f>B37</f>
        <v>INETUM NORTE, S.L.U.</v>
      </c>
      <c r="B8" s="44">
        <f>IF(A8&lt;&gt;"",IF(C39=ConceptosValorados!$A$12,ConceptosValorados!$A$12,IF(C39=ConceptosValorados!$A$13,ConceptosValorados!$A$13,IF(SUM(B39:B45)&lt;&gt;"",SUM(B39:B45),""))),"")</f>
        <v>0</v>
      </c>
      <c r="C8" s="45"/>
      <c r="D8" s="46"/>
    </row>
    <row r="9" spans="1:4" s="29" customFormat="1" ht="15.75" customHeight="1" x14ac:dyDescent="0.2">
      <c r="A9" s="34" t="str">
        <f>B48</f>
        <v>SOLUTIA INNOVAWORLD TECHNOLOGIES, S.L.</v>
      </c>
      <c r="B9" s="43" t="s">
        <v>8</v>
      </c>
      <c r="C9" s="45"/>
      <c r="D9" s="46"/>
    </row>
    <row r="10" spans="1:4" s="29" customFormat="1" ht="15.75" customHeight="1" x14ac:dyDescent="0.2">
      <c r="A10" s="34" t="str">
        <f>B59</f>
        <v>VERSIA CONTACT CENTER, S.L.</v>
      </c>
      <c r="B10" s="33">
        <f>IF(A10&lt;&gt;"",IF(C61=ConceptosValorados!$A$12,ConceptosValorados!$A$12,IF(C61=ConceptosValorados!$A$13,ConceptosValorados!$A$13,IF(SUM(B61:B67)&lt;&gt;"",SUM(B61:B67),""))),"")</f>
        <v>7</v>
      </c>
      <c r="C10" s="37"/>
    </row>
    <row r="11" spans="1:4" s="29" customFormat="1" ht="15.75" customHeight="1" x14ac:dyDescent="0.2">
      <c r="A11" s="34" t="str">
        <f>B70</f>
        <v/>
      </c>
      <c r="B11" s="33" t="str">
        <f>IF(A11&lt;&gt;"",IF(C72=ConceptosValorados!$A$12,ConceptosValorados!$A$12,IF(C72=ConceptosValorados!$A$13,ConceptosValorados!$A$13,IF(SUM(B72:B78)&lt;&gt;"",SUM(B72:B78),""))),"")</f>
        <v/>
      </c>
      <c r="C11" s="37"/>
    </row>
    <row r="12" spans="1:4" s="29" customFormat="1" ht="15.75" customHeight="1" x14ac:dyDescent="0.2">
      <c r="A12" s="34" t="str">
        <f>B81</f>
        <v/>
      </c>
      <c r="B12" s="33" t="str">
        <f>IF(A12&lt;&gt;"",IF(C83=ConceptosValorados!$A$12,ConceptosValorados!$A$12,IF(C83=ConceptosValorados!$A$13,ConceptosValorados!$A$13,IF(SUM(B83:B89)&lt;&gt;"",SUM(B83:B89),""))),"")</f>
        <v/>
      </c>
      <c r="C12" s="37"/>
    </row>
    <row r="13" spans="1:4" s="29" customFormat="1" ht="15.75" customHeight="1" thickBot="1" x14ac:dyDescent="0.25">
      <c r="A13" s="35" t="str">
        <f>B92</f>
        <v/>
      </c>
      <c r="B13" s="36" t="str">
        <f>IF(A13&lt;&gt;"",IF(C94=ConceptosValorados!$A$12,ConceptosValorados!$A$12,IF(C94=ConceptosValorados!$A$13,ConceptosValorados!$A$13,IF(SUM(B94:B100)&lt;&gt;"",SUM(B94:B100),""))),"")</f>
        <v/>
      </c>
      <c r="C13" s="37"/>
    </row>
    <row r="15" spans="1:4" x14ac:dyDescent="0.3">
      <c r="B15" s="47" t="str">
        <f>IF(B3&lt;&gt;"",IF($B$3=Empresas!$E$2,Empresas!C2,IF($B$3=Empresas!$E$3,Empresas!C12,IF($B$3=Empresas!$E$4,Empresas!C22,IF($B$3=Empresas!$E$5,Empresas!C28,Empresas!C34)))),"")</f>
        <v>TEKNEI INFORMATION TECHNOLOGY S.L.U</v>
      </c>
      <c r="C15" s="48"/>
    </row>
    <row r="16" spans="1:4" x14ac:dyDescent="0.3">
      <c r="A16" s="26" t="s">
        <v>0</v>
      </c>
      <c r="B16" s="12" t="s">
        <v>19</v>
      </c>
      <c r="C16" s="39" t="s">
        <v>6</v>
      </c>
    </row>
    <row r="17" spans="1:3" x14ac:dyDescent="0.3">
      <c r="A17" s="21" t="str">
        <f>IF(AND($B$26&lt;&gt;"",ConceptosValorados!$A2&lt;&gt;""),ConceptosValorados!$A2,"")</f>
        <v>Planificación de las fases 1, 2 y 3 del servicio</v>
      </c>
      <c r="B17" s="22">
        <v>1.5</v>
      </c>
      <c r="C17" s="40" t="s">
        <v>12</v>
      </c>
    </row>
    <row r="18" spans="1:3" ht="28.8" x14ac:dyDescent="0.3">
      <c r="A18" s="21" t="str">
        <f>IF(AND($B$26&lt;&gt;"",ConceptosValorados!$A3&lt;&gt;""),ConceptosValorados!$A3,"")</f>
        <v>Propuesta de modelo operativo que cumpla, con carácter mínimo, lo dispuesto en el presente documento de Bases Técnicas</v>
      </c>
      <c r="B18" s="22">
        <v>1.5</v>
      </c>
      <c r="C18" s="40" t="s">
        <v>11</v>
      </c>
    </row>
    <row r="19" spans="1:3" ht="43.2" x14ac:dyDescent="0.3">
      <c r="A19" s="21" t="str">
        <f>IF(AND($B$26&lt;&gt;"",ConceptosValorados!$A4&lt;&gt;""),ConceptosValorados!$A4,"")</f>
        <v>Propuesta de informes, en cuanto a contenido, periodicidad, metodología y herramientas para la confección de los mismos, que cumpla, con carácter mínimo, con lo dispuesto en el presente documento de Bases Técnicas</v>
      </c>
      <c r="B19" s="22">
        <v>0.5</v>
      </c>
      <c r="C19" s="40" t="s">
        <v>12</v>
      </c>
    </row>
    <row r="20" spans="1:3" ht="28.8" x14ac:dyDescent="0.3">
      <c r="A20" s="21" t="str">
        <f>IF(AND($B$26&lt;&gt;"",ConceptosValorados!$A5&lt;&gt;""),ConceptosValorados!$A5,"")</f>
        <v>Propuesta sobre métricas que cumpla, con carácter mínimo, lo dispuesto en el presente documento de Bases Técnicas</v>
      </c>
      <c r="B20" s="22">
        <v>1</v>
      </c>
      <c r="C20" s="40" t="s">
        <v>10</v>
      </c>
    </row>
    <row r="21" spans="1:3" ht="28.8" x14ac:dyDescent="0.3">
      <c r="A21" s="21" t="str">
        <f>IF(AND($B$26&lt;&gt;"",ConceptosValorados!$A6&lt;&gt;""),ConceptosValorados!$A6,"")</f>
        <v>Propuesta de herramienta de Gestión del Conocimiento: descripción y funcionalidades</v>
      </c>
      <c r="B21" s="22">
        <v>1</v>
      </c>
      <c r="C21" s="40" t="s">
        <v>10</v>
      </c>
    </row>
    <row r="22" spans="1:3" x14ac:dyDescent="0.3">
      <c r="A22" s="21" t="str">
        <f>IF(AND($B$26&lt;&gt;"",ConceptosValorados!$A7&lt;&gt;""),ConceptosValorados!$A7,"")</f>
        <v>Plan de devolución indicado en la fase 5 del servicio.</v>
      </c>
      <c r="B22" s="22">
        <v>1</v>
      </c>
      <c r="C22" s="40" t="s">
        <v>10</v>
      </c>
    </row>
    <row r="23" spans="1:3" ht="57.6" x14ac:dyDescent="0.3">
      <c r="A23" s="21" t="str">
        <f>IF(AND($B$26&lt;&gt;"",ConceptosValorados!$A8&lt;&gt;""),ConceptosValorados!$A8,"")</f>
        <v xml:space="preserve">Medidas a adoptar por el licitador para promover y asegurar que las personas adscritas a la ejecución del contrato ostenten las competencias indicadas en la cláusula 3 del presente documento. Así como las medidas a adoptar para su seguimiento y supervisión </v>
      </c>
      <c r="B23" s="22">
        <v>0.75</v>
      </c>
      <c r="C23" s="40" t="s">
        <v>11</v>
      </c>
    </row>
    <row r="24" spans="1:3" x14ac:dyDescent="0.3">
      <c r="A24" s="27"/>
    </row>
    <row r="25" spans="1:3" x14ac:dyDescent="0.3">
      <c r="A25" s="27"/>
      <c r="B25"/>
    </row>
    <row r="26" spans="1:3" x14ac:dyDescent="0.3">
      <c r="A26" s="27"/>
      <c r="B26" s="47" t="str">
        <f>IF(B3&lt;&gt;"",IF($B$3=Empresas!$E$2,Empresas!C3,IF($B$3=Empresas!$E$3,Empresas!C13,IF($B$3=Empresas!$E$4,Empresas!C23,IF($B$3=Empresas!$E$5,Empresas!C29,Empresas!C35)))),"")</f>
        <v>IBERMÁTICA, S.A.</v>
      </c>
      <c r="C26" s="48"/>
    </row>
    <row r="27" spans="1:3" x14ac:dyDescent="0.3">
      <c r="A27" s="26" t="str">
        <f>$A$16</f>
        <v>Calidad Técnica de la Oferta</v>
      </c>
      <c r="B27" s="42" t="str">
        <f>$B$16</f>
        <v>Puntuación Obtenida</v>
      </c>
      <c r="C27" s="42" t="str">
        <f>$C$16</f>
        <v>Ponderación</v>
      </c>
    </row>
    <row r="28" spans="1:3" x14ac:dyDescent="0.3">
      <c r="A28" s="21" t="str">
        <f>IF(AND($B$26&lt;&gt;"",ConceptosValorados!$A2&lt;&gt;""),ConceptosValorados!$A2,"")</f>
        <v>Planificación de las fases 1, 2 y 3 del servicio</v>
      </c>
      <c r="B28" s="22">
        <v>0</v>
      </c>
      <c r="C28" s="40" t="s">
        <v>14</v>
      </c>
    </row>
    <row r="29" spans="1:3" ht="28.8" x14ac:dyDescent="0.3">
      <c r="A29" s="21" t="str">
        <f>IF(AND($B$26&lt;&gt;"",ConceptosValorados!$A3&lt;&gt;""),ConceptosValorados!$A3,"")</f>
        <v>Propuesta de modelo operativo que cumpla, con carácter mínimo, lo dispuesto en el presente documento de Bases Técnicas</v>
      </c>
      <c r="B29" s="22">
        <v>0</v>
      </c>
      <c r="C29" s="40" t="s">
        <v>14</v>
      </c>
    </row>
    <row r="30" spans="1:3" ht="43.2" x14ac:dyDescent="0.3">
      <c r="A30" s="21" t="str">
        <f>IF(AND($B$26&lt;&gt;"",ConceptosValorados!$A4&lt;&gt;""),ConceptosValorados!$A4,"")</f>
        <v>Propuesta de informes, en cuanto a contenido, periodicidad, metodología y herramientas para la confección de los mismos, que cumpla, con carácter mínimo, con lo dispuesto en el presente documento de Bases Técnicas</v>
      </c>
      <c r="B30" s="22">
        <v>0</v>
      </c>
      <c r="C30" s="40" t="s">
        <v>14</v>
      </c>
    </row>
    <row r="31" spans="1:3" ht="28.8" x14ac:dyDescent="0.3">
      <c r="A31" s="21" t="str">
        <f>IF(AND($B$26&lt;&gt;"",ConceptosValorados!$A5&lt;&gt;""),ConceptosValorados!$A5,"")</f>
        <v>Propuesta sobre métricas que cumpla, con carácter mínimo, lo dispuesto en el presente documento de Bases Técnicas</v>
      </c>
      <c r="B31" s="22">
        <v>0</v>
      </c>
      <c r="C31" s="40" t="s">
        <v>14</v>
      </c>
    </row>
    <row r="32" spans="1:3" ht="28.8" x14ac:dyDescent="0.3">
      <c r="A32" s="21" t="str">
        <f>IF(AND($B$26&lt;&gt;"",ConceptosValorados!$A6&lt;&gt;""),ConceptosValorados!$A6,"")</f>
        <v>Propuesta de herramienta de Gestión del Conocimiento: descripción y funcionalidades</v>
      </c>
      <c r="B32" s="22">
        <v>0</v>
      </c>
      <c r="C32" s="40" t="s">
        <v>14</v>
      </c>
    </row>
    <row r="33" spans="1:3" x14ac:dyDescent="0.3">
      <c r="A33" s="21" t="str">
        <f>IF(AND($B$26&lt;&gt;"",ConceptosValorados!$A7&lt;&gt;""),ConceptosValorados!$A7,"")</f>
        <v>Plan de devolución indicado en la fase 5 del servicio.</v>
      </c>
      <c r="B33" s="22">
        <v>0</v>
      </c>
      <c r="C33" s="40" t="s">
        <v>14</v>
      </c>
    </row>
    <row r="34" spans="1:3" ht="57.6" x14ac:dyDescent="0.3">
      <c r="A34" s="21" t="str">
        <f>IF(AND($B$26&lt;&gt;"",ConceptosValorados!$A8&lt;&gt;""),ConceptosValorados!$A8,"")</f>
        <v xml:space="preserve">Medidas a adoptar por el licitador para promover y asegurar que las personas adscritas a la ejecución del contrato ostenten las competencias indicadas en la cláusula 3 del presente documento. Así como las medidas a adoptar para su seguimiento y supervisión </v>
      </c>
      <c r="B34" s="22">
        <v>0</v>
      </c>
      <c r="C34" s="40" t="s">
        <v>14</v>
      </c>
    </row>
    <row r="35" spans="1:3" x14ac:dyDescent="0.3">
      <c r="A35" s="27"/>
    </row>
    <row r="36" spans="1:3" x14ac:dyDescent="0.3">
      <c r="A36" s="27"/>
    </row>
    <row r="37" spans="1:3" x14ac:dyDescent="0.3">
      <c r="A37" s="27"/>
      <c r="B37" s="47" t="str">
        <f>IF(B3&lt;&gt;"",IF($B$3=Empresas!$E$2,Empresas!C4,IF($B$3=Empresas!$E$3,Empresas!C14,IF($B$3=Empresas!$E$4,Empresas!C24,IF($B$3=Empresas!$E$5,Empresas!C30,Empresas!C36)))),"")</f>
        <v>INETUM NORTE, S.L.U.</v>
      </c>
      <c r="C37" s="48"/>
    </row>
    <row r="38" spans="1:3" x14ac:dyDescent="0.3">
      <c r="A38" s="26" t="str">
        <f>$A$16</f>
        <v>Calidad Técnica de la Oferta</v>
      </c>
      <c r="B38" s="42" t="str">
        <f>$B$16</f>
        <v>Puntuación Obtenida</v>
      </c>
      <c r="C38" s="42" t="str">
        <f>$C$16</f>
        <v>Ponderación</v>
      </c>
    </row>
    <row r="39" spans="1:3" x14ac:dyDescent="0.3">
      <c r="A39" s="21" t="str">
        <f>IF(AND($B$37&lt;&gt;"",ConceptosValorados!$A2&lt;&gt;""),ConceptosValorados!$A2,"")</f>
        <v>Planificación de las fases 1, 2 y 3 del servicio</v>
      </c>
      <c r="B39" s="22">
        <v>0</v>
      </c>
      <c r="C39" s="40" t="s">
        <v>14</v>
      </c>
    </row>
    <row r="40" spans="1:3" ht="28.8" x14ac:dyDescent="0.3">
      <c r="A40" s="21" t="str">
        <f>IF(AND($B$37&lt;&gt;"",ConceptosValorados!$A3&lt;&gt;""),ConceptosValorados!$A3,"")</f>
        <v>Propuesta de modelo operativo que cumpla, con carácter mínimo, lo dispuesto en el presente documento de Bases Técnicas</v>
      </c>
      <c r="B40" s="22">
        <v>0</v>
      </c>
      <c r="C40" s="40" t="s">
        <v>14</v>
      </c>
    </row>
    <row r="41" spans="1:3" ht="43.2" x14ac:dyDescent="0.3">
      <c r="A41" s="21" t="str">
        <f>IF(AND($B$37&lt;&gt;"",ConceptosValorados!$A4&lt;&gt;""),ConceptosValorados!$A4,"")</f>
        <v>Propuesta de informes, en cuanto a contenido, periodicidad, metodología y herramientas para la confección de los mismos, que cumpla, con carácter mínimo, con lo dispuesto en el presente documento de Bases Técnicas</v>
      </c>
      <c r="B41" s="22">
        <v>0</v>
      </c>
      <c r="C41" s="40" t="s">
        <v>14</v>
      </c>
    </row>
    <row r="42" spans="1:3" ht="28.8" x14ac:dyDescent="0.3">
      <c r="A42" s="21" t="str">
        <f>IF(AND($B$37&lt;&gt;"",ConceptosValorados!$A5&lt;&gt;""),ConceptosValorados!$A5,"")</f>
        <v>Propuesta sobre métricas que cumpla, con carácter mínimo, lo dispuesto en el presente documento de Bases Técnicas</v>
      </c>
      <c r="B42" s="22">
        <v>0</v>
      </c>
      <c r="C42" s="40" t="s">
        <v>14</v>
      </c>
    </row>
    <row r="43" spans="1:3" ht="28.8" x14ac:dyDescent="0.3">
      <c r="A43" s="21" t="str">
        <f>IF(AND($B$37&lt;&gt;"",ConceptosValorados!$A6&lt;&gt;""),ConceptosValorados!$A6,"")</f>
        <v>Propuesta de herramienta de Gestión del Conocimiento: descripción y funcionalidades</v>
      </c>
      <c r="B43" s="22">
        <v>0</v>
      </c>
      <c r="C43" s="40" t="s">
        <v>14</v>
      </c>
    </row>
    <row r="44" spans="1:3" x14ac:dyDescent="0.3">
      <c r="A44" s="21" t="str">
        <f>IF(AND($B$37&lt;&gt;"",ConceptosValorados!$A7&lt;&gt;""),ConceptosValorados!$A7,"")</f>
        <v>Plan de devolución indicado en la fase 5 del servicio.</v>
      </c>
      <c r="B44" s="22">
        <v>0</v>
      </c>
      <c r="C44" s="40" t="s">
        <v>14</v>
      </c>
    </row>
    <row r="45" spans="1:3" ht="57.6" x14ac:dyDescent="0.3">
      <c r="A45" s="21" t="str">
        <f>IF(AND($B$37&lt;&gt;"",ConceptosValorados!$A8&lt;&gt;""),ConceptosValorados!$A8,"")</f>
        <v xml:space="preserve">Medidas a adoptar por el licitador para promover y asegurar que las personas adscritas a la ejecución del contrato ostenten las competencias indicadas en la cláusula 3 del presente documento. Así como las medidas a adoptar para su seguimiento y supervisión </v>
      </c>
      <c r="B45" s="22">
        <v>0</v>
      </c>
      <c r="C45" s="40" t="s">
        <v>14</v>
      </c>
    </row>
    <row r="46" spans="1:3" x14ac:dyDescent="0.3">
      <c r="A46" s="27"/>
    </row>
    <row r="47" spans="1:3" x14ac:dyDescent="0.3">
      <c r="A47" s="27"/>
    </row>
    <row r="48" spans="1:3" x14ac:dyDescent="0.3">
      <c r="A48" s="27"/>
      <c r="B48" s="47" t="str">
        <f>IF(B3&lt;&gt;"",IF($B$3=Empresas!$E$2,Empresas!C5,IF($B$3=Empresas!$E$3,Empresas!C15,IF($B$3=Empresas!$E$4,Empresas!C25,IF($B$3=Empresas!$E$5,Empresas!C31,Empresas!C37)))),"")</f>
        <v>SOLUTIA INNOVAWORLD TECHNOLOGIES, S.L.</v>
      </c>
      <c r="C48" s="48"/>
    </row>
    <row r="49" spans="1:3" x14ac:dyDescent="0.3">
      <c r="A49" s="26" t="str">
        <f>$A$16</f>
        <v>Calidad Técnica de la Oferta</v>
      </c>
      <c r="B49" s="42" t="str">
        <f>$B$16</f>
        <v>Puntuación Obtenida</v>
      </c>
      <c r="C49" s="42" t="str">
        <f>$C$16</f>
        <v>Ponderación</v>
      </c>
    </row>
    <row r="50" spans="1:3" x14ac:dyDescent="0.3">
      <c r="A50" s="21" t="str">
        <f>IF(AND($B$48&lt;&gt;"",ConceptosValorados!$A2&lt;&gt;""),ConceptosValorados!$A2,"")</f>
        <v>Planificación de las fases 1, 2 y 3 del servicio</v>
      </c>
      <c r="B50" s="22" t="str">
        <f>IF(AND($B$48&lt;&gt;"",A50&lt;&gt;""),IFERROR(ConceptosValorados!$B2*VLOOKUP(C50,ConceptosValorados!$A$14:$B$18,2,0),""),"")</f>
        <v/>
      </c>
      <c r="C50" s="40" t="s">
        <v>8</v>
      </c>
    </row>
    <row r="51" spans="1:3" ht="28.8" x14ac:dyDescent="0.3">
      <c r="A51" s="21" t="str">
        <f>IF(AND($B$48&lt;&gt;"",ConceptosValorados!$A3&lt;&gt;""),ConceptosValorados!$A3,"")</f>
        <v>Propuesta de modelo operativo que cumpla, con carácter mínimo, lo dispuesto en el presente documento de Bases Técnicas</v>
      </c>
      <c r="B51" s="22" t="str">
        <f>IF(AND($B$48&lt;&gt;"",A51&lt;&gt;""),IFERROR(ConceptosValorados!$B3*VLOOKUP(C51,ConceptosValorados!$A$14:$B$18,2,0),""),"")</f>
        <v/>
      </c>
      <c r="C51" s="40" t="s">
        <v>8</v>
      </c>
    </row>
    <row r="52" spans="1:3" ht="43.2" x14ac:dyDescent="0.3">
      <c r="A52" s="21" t="str">
        <f>IF(AND($B$48&lt;&gt;"",ConceptosValorados!$A4&lt;&gt;""),ConceptosValorados!$A4,"")</f>
        <v>Propuesta de informes, en cuanto a contenido, periodicidad, metodología y herramientas para la confección de los mismos, que cumpla, con carácter mínimo, con lo dispuesto en el presente documento de Bases Técnicas</v>
      </c>
      <c r="B52" s="22" t="str">
        <f>IF(AND($B$48&lt;&gt;"",A52&lt;&gt;""),IFERROR(ConceptosValorados!$B4*VLOOKUP(C52,ConceptosValorados!$A$14:$B$18,2,0),""),"")</f>
        <v/>
      </c>
      <c r="C52" s="40" t="s">
        <v>8</v>
      </c>
    </row>
    <row r="53" spans="1:3" ht="28.8" x14ac:dyDescent="0.3">
      <c r="A53" s="21" t="str">
        <f>IF(AND($B$48&lt;&gt;"",ConceptosValorados!$A5&lt;&gt;""),ConceptosValorados!$A5,"")</f>
        <v>Propuesta sobre métricas que cumpla, con carácter mínimo, lo dispuesto en el presente documento de Bases Técnicas</v>
      </c>
      <c r="B53" s="22" t="str">
        <f>IF(AND($B$48&lt;&gt;"",A53&lt;&gt;""),IFERROR(ConceptosValorados!$B5*VLOOKUP(C53,ConceptosValorados!$A$14:$B$18,2,0),""),"")</f>
        <v/>
      </c>
      <c r="C53" s="40" t="s">
        <v>8</v>
      </c>
    </row>
    <row r="54" spans="1:3" ht="28.8" x14ac:dyDescent="0.3">
      <c r="A54" s="21" t="str">
        <f>IF(AND($B$48&lt;&gt;"",ConceptosValorados!$A6&lt;&gt;""),ConceptosValorados!$A6,"")</f>
        <v>Propuesta de herramienta de Gestión del Conocimiento: descripción y funcionalidades</v>
      </c>
      <c r="B54" s="22" t="str">
        <f>IF(AND($B$48&lt;&gt;"",A54&lt;&gt;""),IFERROR(ConceptosValorados!$B6*VLOOKUP(C54,ConceptosValorados!$A$14:$B$18,2,0),""),"")</f>
        <v/>
      </c>
      <c r="C54" s="40" t="s">
        <v>8</v>
      </c>
    </row>
    <row r="55" spans="1:3" x14ac:dyDescent="0.3">
      <c r="A55" s="21" t="str">
        <f>IF(AND($B$48&lt;&gt;"",ConceptosValorados!$A7&lt;&gt;""),ConceptosValorados!$A7,"")</f>
        <v>Plan de devolución indicado en la fase 5 del servicio.</v>
      </c>
      <c r="B55" s="22" t="str">
        <f>IF(AND($B$48&lt;&gt;"",A55&lt;&gt;""),IFERROR(ConceptosValorados!$B7*VLOOKUP(C55,ConceptosValorados!$A$14:$B$18,2,0),""),"")</f>
        <v/>
      </c>
      <c r="C55" s="40" t="s">
        <v>8</v>
      </c>
    </row>
    <row r="56" spans="1:3" ht="57.6" x14ac:dyDescent="0.3">
      <c r="A56" s="21" t="str">
        <f>IF(AND($B$48&lt;&gt;"",ConceptosValorados!$A8&lt;&gt;""),ConceptosValorados!$A8,"")</f>
        <v xml:space="preserve">Medidas a adoptar por el licitador para promover y asegurar que las personas adscritas a la ejecución del contrato ostenten las competencias indicadas en la cláusula 3 del presente documento. Así como las medidas a adoptar para su seguimiento y supervisión </v>
      </c>
      <c r="B56" s="22" t="str">
        <f>IF(AND($B$48&lt;&gt;"",A56&lt;&gt;""),IFERROR(ConceptosValorados!$B8*VLOOKUP(C56,ConceptosValorados!$A$14:$B$18,2,0),""),"")</f>
        <v/>
      </c>
      <c r="C56" s="40" t="s">
        <v>8</v>
      </c>
    </row>
    <row r="57" spans="1:3" x14ac:dyDescent="0.3">
      <c r="A57" s="27"/>
    </row>
    <row r="58" spans="1:3" x14ac:dyDescent="0.3">
      <c r="A58" s="27"/>
    </row>
    <row r="59" spans="1:3" x14ac:dyDescent="0.3">
      <c r="A59" s="27"/>
      <c r="B59" s="47" t="str">
        <f>IF(B3&lt;&gt;"",IF($B$3=Empresas!$E$2,Empresas!C6,IF($B$3=Empresas!$E$3,Empresas!C16,IF($B$3=Empresas!$E$4,"",IF($B$3=Empresas!$E$5,"",Empresas!C38)))),"")</f>
        <v>VERSIA CONTACT CENTER, S.L.</v>
      </c>
      <c r="C59" s="48"/>
    </row>
    <row r="60" spans="1:3" x14ac:dyDescent="0.3">
      <c r="A60" s="26" t="str">
        <f>$A$16</f>
        <v>Calidad Técnica de la Oferta</v>
      </c>
      <c r="B60" s="42" t="str">
        <f>$B$16</f>
        <v>Puntuación Obtenida</v>
      </c>
      <c r="C60" s="42" t="str">
        <f>$C$16</f>
        <v>Ponderación</v>
      </c>
    </row>
    <row r="61" spans="1:3" x14ac:dyDescent="0.3">
      <c r="A61" s="21" t="str">
        <f>IF(AND($B$59&lt;&gt;"",ConceptosValorados!$A2&lt;&gt;""),ConceptosValorados!$A2,"")</f>
        <v>Planificación de las fases 1, 2 y 3 del servicio</v>
      </c>
      <c r="B61" s="22">
        <v>1.5</v>
      </c>
      <c r="C61" s="40" t="s">
        <v>12</v>
      </c>
    </row>
    <row r="62" spans="1:3" ht="28.8" x14ac:dyDescent="0.3">
      <c r="A62" s="21" t="str">
        <f>IF(AND($B$59&lt;&gt;"",ConceptosValorados!$A3&lt;&gt;""),ConceptosValorados!$A3,"")</f>
        <v>Propuesta de modelo operativo que cumpla, con carácter mínimo, lo dispuesto en el presente documento de Bases Técnicas</v>
      </c>
      <c r="B62" s="22">
        <v>1.5</v>
      </c>
      <c r="C62" s="40" t="s">
        <v>11</v>
      </c>
    </row>
    <row r="63" spans="1:3" ht="43.2" x14ac:dyDescent="0.3">
      <c r="A63" s="21" t="str">
        <f>IF(AND($B$59&lt;&gt;"",ConceptosValorados!$A4&lt;&gt;""),ConceptosValorados!$A4,"")</f>
        <v>Propuesta de informes, en cuanto a contenido, periodicidad, metodología y herramientas para la confección de los mismos, que cumpla, con carácter mínimo, con lo dispuesto en el presente documento de Bases Técnicas</v>
      </c>
      <c r="B63" s="22">
        <v>0.5</v>
      </c>
      <c r="C63" s="40" t="s">
        <v>12</v>
      </c>
    </row>
    <row r="64" spans="1:3" ht="28.8" x14ac:dyDescent="0.3">
      <c r="A64" s="21" t="str">
        <f>IF(AND($B$59&lt;&gt;"",ConceptosValorados!$A5&lt;&gt;""),ConceptosValorados!$A5,"")</f>
        <v>Propuesta sobre métricas que cumpla, con carácter mínimo, lo dispuesto en el presente documento de Bases Técnicas</v>
      </c>
      <c r="B64" s="22">
        <v>0.75</v>
      </c>
      <c r="C64" s="40" t="s">
        <v>11</v>
      </c>
    </row>
    <row r="65" spans="1:3" ht="28.8" x14ac:dyDescent="0.3">
      <c r="A65" s="21" t="str">
        <f>IF(AND($B$59&lt;&gt;"",ConceptosValorados!$A6&lt;&gt;""),ConceptosValorados!$A6,"")</f>
        <v>Propuesta de herramienta de Gestión del Conocimiento: descripción y funcionalidades</v>
      </c>
      <c r="B65" s="22">
        <v>1</v>
      </c>
      <c r="C65" s="40" t="s">
        <v>10</v>
      </c>
    </row>
    <row r="66" spans="1:3" x14ac:dyDescent="0.3">
      <c r="A66" s="21" t="str">
        <f>IF(AND($B$59&lt;&gt;"",ConceptosValorados!$A7&lt;&gt;""),ConceptosValorados!$A7,"")</f>
        <v>Plan de devolución indicado en la fase 5 del servicio.</v>
      </c>
      <c r="B66" s="22">
        <v>0.75</v>
      </c>
      <c r="C66" s="40" t="s">
        <v>11</v>
      </c>
    </row>
    <row r="67" spans="1:3" ht="57.6" x14ac:dyDescent="0.3">
      <c r="A67" s="21" t="str">
        <f>IF(AND($B$59&lt;&gt;"",ConceptosValorados!$A8&lt;&gt;""),ConceptosValorados!$A8,"")</f>
        <v xml:space="preserve">Medidas a adoptar por el licitador para promover y asegurar que las personas adscritas a la ejecución del contrato ostenten las competencias indicadas en la cláusula 3 del presente documento. Así como las medidas a adoptar para su seguimiento y supervisión </v>
      </c>
      <c r="B67" s="22">
        <v>1</v>
      </c>
      <c r="C67" s="40" t="s">
        <v>10</v>
      </c>
    </row>
    <row r="68" spans="1:3" x14ac:dyDescent="0.3">
      <c r="A68" s="27"/>
    </row>
    <row r="69" spans="1:3" x14ac:dyDescent="0.3">
      <c r="A69" s="27"/>
    </row>
    <row r="70" spans="1:3" x14ac:dyDescent="0.3">
      <c r="A70" s="27"/>
      <c r="B70" s="11" t="str">
        <f>IF(B3&lt;&gt;"",IF($B$3=Empresas!$E$2,Empresas!C7,IF($B$3=Empresas!$E$3,Empresas!C17,"")),"")</f>
        <v/>
      </c>
      <c r="C70" s="38"/>
    </row>
    <row r="71" spans="1:3" x14ac:dyDescent="0.3">
      <c r="A71" s="26" t="str">
        <f>$A$16</f>
        <v>Calidad Técnica de la Oferta</v>
      </c>
      <c r="B71" s="42" t="str">
        <f>$B$16</f>
        <v>Puntuación Obtenida</v>
      </c>
      <c r="C71" s="42" t="str">
        <f>$C$16</f>
        <v>Ponderación</v>
      </c>
    </row>
    <row r="72" spans="1:3" x14ac:dyDescent="0.3">
      <c r="A72" s="21" t="str">
        <f>IF(AND($B$70&lt;&gt;"",ConceptosValorados!$A2&lt;&gt;""),ConceptosValorados!$A2,"")</f>
        <v/>
      </c>
      <c r="B72" s="22" t="str">
        <f>IF(AND($B$70&lt;&gt;"",A72&lt;&gt;""),IFERROR(ConceptosValorados!$B2*VLOOKUP(C72,ConceptosValorados!$A$14:$B$18,2,0),""),"")</f>
        <v/>
      </c>
      <c r="C72" s="40"/>
    </row>
    <row r="73" spans="1:3" x14ac:dyDescent="0.3">
      <c r="A73" s="21" t="str">
        <f>IF(AND($B$70&lt;&gt;"",ConceptosValorados!$A3&lt;&gt;""),ConceptosValorados!$A3,"")</f>
        <v/>
      </c>
      <c r="B73" s="22" t="str">
        <f>IF(AND($B$70&lt;&gt;"",A73&lt;&gt;""),IFERROR(ConceptosValorados!$B3*VLOOKUP(C73,ConceptosValorados!$A$14:$B$18,2,0),""),"")</f>
        <v/>
      </c>
      <c r="C73" s="40"/>
    </row>
    <row r="74" spans="1:3" x14ac:dyDescent="0.3">
      <c r="A74" s="21" t="str">
        <f>IF(AND($B$70&lt;&gt;"",ConceptosValorados!$A4&lt;&gt;""),ConceptosValorados!$A4,"")</f>
        <v/>
      </c>
      <c r="B74" s="22" t="str">
        <f>IF(AND($B$70&lt;&gt;"",A74&lt;&gt;""),IFERROR(ConceptosValorados!$B4*VLOOKUP(C74,ConceptosValorados!$A$14:$B$18,2,0),""),"")</f>
        <v/>
      </c>
      <c r="C74" s="40"/>
    </row>
    <row r="75" spans="1:3" x14ac:dyDescent="0.3">
      <c r="A75" s="21" t="str">
        <f>IF(AND($B$70&lt;&gt;"",ConceptosValorados!$A5&lt;&gt;""),ConceptosValorados!$A5,"")</f>
        <v/>
      </c>
      <c r="B75" s="22" t="str">
        <f>IF(AND($B$70&lt;&gt;"",A75&lt;&gt;""),IFERROR(ConceptosValorados!$B5*VLOOKUP(C75,ConceptosValorados!$A$14:$B$18,2,0),""),"")</f>
        <v/>
      </c>
      <c r="C75" s="40"/>
    </row>
    <row r="76" spans="1:3" x14ac:dyDescent="0.3">
      <c r="A76" s="21" t="str">
        <f>IF(AND($B$70&lt;&gt;"",ConceptosValorados!$A6&lt;&gt;""),ConceptosValorados!$A6,"")</f>
        <v/>
      </c>
      <c r="B76" s="22" t="str">
        <f>IF(AND($B$70&lt;&gt;"",A76&lt;&gt;""),IFERROR(ConceptosValorados!$B6*VLOOKUP(C76,ConceptosValorados!$A$14:$B$18,2,0),""),"")</f>
        <v/>
      </c>
      <c r="C76" s="40"/>
    </row>
    <row r="77" spans="1:3" x14ac:dyDescent="0.3">
      <c r="A77" s="21" t="str">
        <f>IF(AND($B$70&lt;&gt;"",ConceptosValorados!$A7&lt;&gt;""),ConceptosValorados!$A7,"")</f>
        <v/>
      </c>
      <c r="B77" s="22" t="str">
        <f>IF(AND($B$70&lt;&gt;"",A77&lt;&gt;""),IFERROR(ConceptosValorados!$B7*VLOOKUP(C77,ConceptosValorados!$A$14:$B$18,2,0),""),"")</f>
        <v/>
      </c>
      <c r="C77" s="40"/>
    </row>
    <row r="78" spans="1:3" x14ac:dyDescent="0.3">
      <c r="A78" s="21" t="str">
        <f>IF(AND($B$70&lt;&gt;"",ConceptosValorados!$A8&lt;&gt;""),ConceptosValorados!$A8,"")</f>
        <v/>
      </c>
      <c r="B78" s="22" t="str">
        <f>IF(AND($B$70&lt;&gt;"",A78&lt;&gt;""),IFERROR(ConceptosValorados!$B8*VLOOKUP(C78,ConceptosValorados!$A$14:$B$18,2,0),""),"")</f>
        <v/>
      </c>
      <c r="C78" s="40"/>
    </row>
    <row r="79" spans="1:3" x14ac:dyDescent="0.3">
      <c r="A79" s="23"/>
      <c r="B79" s="24"/>
    </row>
    <row r="80" spans="1:3" x14ac:dyDescent="0.3">
      <c r="A80" s="27"/>
    </row>
    <row r="81" spans="1:3" x14ac:dyDescent="0.3">
      <c r="A81" s="27"/>
      <c r="B81" s="11" t="str">
        <f>IF(B3&lt;&gt;"",IF($B$3=Empresas!$E$2,Empresas!C8,IF($B$3=Empresas!$E$3,Empresas!C18,"")),"")</f>
        <v/>
      </c>
      <c r="C81" s="38"/>
    </row>
    <row r="82" spans="1:3" x14ac:dyDescent="0.3">
      <c r="A82" s="26" t="str">
        <f>$A$16</f>
        <v>Calidad Técnica de la Oferta</v>
      </c>
      <c r="B82" s="42" t="str">
        <f>$B$16</f>
        <v>Puntuación Obtenida</v>
      </c>
      <c r="C82" s="42" t="str">
        <f>$C$16</f>
        <v>Ponderación</v>
      </c>
    </row>
    <row r="83" spans="1:3" x14ac:dyDescent="0.3">
      <c r="A83" s="21" t="str">
        <f>IF(AND($B$81&lt;&gt;"",ConceptosValorados!$A2&lt;&gt;""),ConceptosValorados!$A2,"")</f>
        <v/>
      </c>
      <c r="B83" s="22" t="str">
        <f>IF(AND($B$81&lt;&gt;"",A83&lt;&gt;""),IFERROR(ConceptosValorados!$B2*VLOOKUP(C83,ConceptosValorados!$A$14:$B$18,2,0),""),"")</f>
        <v/>
      </c>
      <c r="C83" s="40"/>
    </row>
    <row r="84" spans="1:3" x14ac:dyDescent="0.3">
      <c r="A84" s="21" t="str">
        <f>IF(AND($B$81&lt;&gt;"",ConceptosValorados!$A3&lt;&gt;""),ConceptosValorados!$A3,"")</f>
        <v/>
      </c>
      <c r="B84" s="22" t="str">
        <f>IF(AND($B$81&lt;&gt;"",A84&lt;&gt;""),IFERROR(ConceptosValorados!$B3*VLOOKUP(C84,ConceptosValorados!$A$14:$B$18,2,0),""),"")</f>
        <v/>
      </c>
      <c r="C84" s="40"/>
    </row>
    <row r="85" spans="1:3" x14ac:dyDescent="0.3">
      <c r="A85" s="21" t="str">
        <f>IF(AND($B$81&lt;&gt;"",ConceptosValorados!$A4&lt;&gt;""),ConceptosValorados!$A4,"")</f>
        <v/>
      </c>
      <c r="B85" s="22" t="str">
        <f>IF(AND($B$81&lt;&gt;"",A85&lt;&gt;""),IFERROR(ConceptosValorados!$B4*VLOOKUP(C85,ConceptosValorados!$A$14:$B$18,2,0),""),"")</f>
        <v/>
      </c>
      <c r="C85" s="40"/>
    </row>
    <row r="86" spans="1:3" x14ac:dyDescent="0.3">
      <c r="A86" s="21" t="str">
        <f>IF(AND($B$81&lt;&gt;"",ConceptosValorados!$A5&lt;&gt;""),ConceptosValorados!$A5,"")</f>
        <v/>
      </c>
      <c r="B86" s="22" t="str">
        <f>IF(AND($B$81&lt;&gt;"",A86&lt;&gt;""),IFERROR(ConceptosValorados!$B5*VLOOKUP(C86,ConceptosValorados!$A$14:$B$18,2,0),""),"")</f>
        <v/>
      </c>
      <c r="C86" s="40"/>
    </row>
    <row r="87" spans="1:3" x14ac:dyDescent="0.3">
      <c r="A87" s="21" t="str">
        <f>IF(AND($B$81&lt;&gt;"",ConceptosValorados!$A6&lt;&gt;""),ConceptosValorados!$A6,"")</f>
        <v/>
      </c>
      <c r="B87" s="22" t="str">
        <f>IF(AND($B$81&lt;&gt;"",A87&lt;&gt;""),IFERROR(ConceptosValorados!$B6*VLOOKUP(C87,ConceptosValorados!$A$14:$B$18,2,0),""),"")</f>
        <v/>
      </c>
      <c r="C87" s="40"/>
    </row>
    <row r="88" spans="1:3" x14ac:dyDescent="0.3">
      <c r="A88" s="21" t="str">
        <f>IF(AND($B$81&lt;&gt;"",ConceptosValorados!$A7&lt;&gt;""),ConceptosValorados!$A7,"")</f>
        <v/>
      </c>
      <c r="B88" s="22" t="str">
        <f>IF(AND($B$81&lt;&gt;"",A88&lt;&gt;""),IFERROR(ConceptosValorados!$B7*VLOOKUP(C88,ConceptosValorados!$A$14:$B$18,2,0),""),"")</f>
        <v/>
      </c>
      <c r="C88" s="40"/>
    </row>
    <row r="89" spans="1:3" x14ac:dyDescent="0.3">
      <c r="A89" s="21" t="str">
        <f>IF(AND($B$81&lt;&gt;"",ConceptosValorados!$A8&lt;&gt;""),ConceptosValorados!$A8,"")</f>
        <v/>
      </c>
      <c r="B89" s="22" t="str">
        <f>IF(AND($B$81&lt;&gt;"",A89&lt;&gt;""),IFERROR(ConceptosValorados!$B8*VLOOKUP(C89,ConceptosValorados!$A$14:$B$18,2,0),""),"")</f>
        <v/>
      </c>
      <c r="C89" s="40"/>
    </row>
    <row r="90" spans="1:3" x14ac:dyDescent="0.3">
      <c r="A90" s="27"/>
    </row>
    <row r="91" spans="1:3" x14ac:dyDescent="0.3">
      <c r="A91" s="27"/>
    </row>
    <row r="92" spans="1:3" x14ac:dyDescent="0.3">
      <c r="A92" s="27"/>
      <c r="B92" s="11" t="str">
        <f>IF(B3&lt;&gt;"",IF($B$3=Empresas!$E$2,Empresas!C9,IF($B$3=Empresas!$E$3,Empresas!C19,"")),"")</f>
        <v/>
      </c>
      <c r="C92" s="38"/>
    </row>
    <row r="93" spans="1:3" x14ac:dyDescent="0.3">
      <c r="A93" s="26" t="str">
        <f>$A$16</f>
        <v>Calidad Técnica de la Oferta</v>
      </c>
      <c r="B93" s="42" t="str">
        <f>$B$16</f>
        <v>Puntuación Obtenida</v>
      </c>
      <c r="C93" s="42" t="str">
        <f>$C$16</f>
        <v>Ponderación</v>
      </c>
    </row>
    <row r="94" spans="1:3" x14ac:dyDescent="0.3">
      <c r="A94" s="21" t="str">
        <f>IF(AND($B$92&lt;&gt;"",ConceptosValorados!$A$2&lt;&gt;""),ConceptosValorados!$A$2,"")</f>
        <v/>
      </c>
      <c r="B94" s="22" t="str">
        <f>IF(AND($B$92&lt;&gt;"",A94&lt;&gt;""),IFERROR(ConceptosValorados!$B2*VLOOKUP(C94,ConceptosValorados!$A$14:$B$18,2,0),""),"")</f>
        <v/>
      </c>
      <c r="C94" s="40"/>
    </row>
    <row r="95" spans="1:3" x14ac:dyDescent="0.3">
      <c r="A95" s="21" t="str">
        <f>IF(AND($B$92&lt;&gt;"",ConceptosValorados!$A$3&lt;&gt;""),ConceptosValorados!$A$3,"")</f>
        <v/>
      </c>
      <c r="B95" s="22" t="str">
        <f>IF(AND($B$92&lt;&gt;"",A95&lt;&gt;""),IFERROR(ConceptosValorados!$B3*VLOOKUP(C95,ConceptosValorados!$A$14:$B$18,2,0),""),"")</f>
        <v/>
      </c>
      <c r="C95" s="40"/>
    </row>
    <row r="96" spans="1:3" x14ac:dyDescent="0.3">
      <c r="A96" s="21" t="str">
        <f>IF(AND($B$92&lt;&gt;"",ConceptosValorados!$A$4&lt;&gt;""),ConceptosValorados!$A$4,"")</f>
        <v/>
      </c>
      <c r="B96" s="22" t="str">
        <f>IF(AND($B$92&lt;&gt;"",A96&lt;&gt;""),IFERROR(ConceptosValorados!$B4*VLOOKUP(C96,ConceptosValorados!$A$14:$B$18,2,0),""),"")</f>
        <v/>
      </c>
      <c r="C96" s="40"/>
    </row>
    <row r="97" spans="1:3" x14ac:dyDescent="0.3">
      <c r="A97" s="21" t="str">
        <f>IF(AND($B$92&lt;&gt;"",ConceptosValorados!$A$5&lt;&gt;""),ConceptosValorados!$A$5,"")</f>
        <v/>
      </c>
      <c r="B97" s="22" t="str">
        <f>IF(AND($B$92&lt;&gt;"",A97&lt;&gt;""),IFERROR(ConceptosValorados!$B5*VLOOKUP(C97,ConceptosValorados!$A$14:$B$18,2,0),""),"")</f>
        <v/>
      </c>
      <c r="C97" s="40"/>
    </row>
    <row r="98" spans="1:3" x14ac:dyDescent="0.3">
      <c r="A98" s="21" t="str">
        <f>IF(AND($B$92&lt;&gt;"",ConceptosValorados!$A$6&lt;&gt;""),ConceptosValorados!$A$6,"")</f>
        <v/>
      </c>
      <c r="B98" s="22" t="str">
        <f>IF(AND($B$92&lt;&gt;"",A98&lt;&gt;""),IFERROR(ConceptosValorados!$B6*VLOOKUP(C98,ConceptosValorados!$A$14:$B$18,2,0),""),"")</f>
        <v/>
      </c>
      <c r="C98" s="40"/>
    </row>
    <row r="99" spans="1:3" x14ac:dyDescent="0.3">
      <c r="A99" s="21" t="str">
        <f>IF(AND($B$92&lt;&gt;"",ConceptosValorados!$A$7&lt;&gt;""),ConceptosValorados!$A$7,"")</f>
        <v/>
      </c>
      <c r="B99" s="22" t="str">
        <f>IF(AND($B$92&lt;&gt;"",A99&lt;&gt;""),IFERROR(ConceptosValorados!$B7*VLOOKUP(C99,ConceptosValorados!$A$14:$B$18,2,0),""),"")</f>
        <v/>
      </c>
      <c r="C99" s="40"/>
    </row>
    <row r="100" spans="1:3" x14ac:dyDescent="0.3">
      <c r="A100" s="21" t="str">
        <f>IF(AND($B$92&lt;&gt;"",ConceptosValorados!$A$8&lt;&gt;""),ConceptosValorados!$A$8,"")</f>
        <v/>
      </c>
      <c r="B100" s="22" t="str">
        <f>IF(AND($B$92&lt;&gt;"",A100&lt;&gt;""),IFERROR(ConceptosValorados!$B8*VLOOKUP(C100,ConceptosValorados!$A$14:$B$18,2,0),""),"")</f>
        <v/>
      </c>
      <c r="C100" s="40"/>
    </row>
    <row r="101" spans="1:3" x14ac:dyDescent="0.3">
      <c r="A101" s="27"/>
    </row>
    <row r="102" spans="1:3" x14ac:dyDescent="0.3">
      <c r="A102" s="27"/>
    </row>
    <row r="103" spans="1:3" x14ac:dyDescent="0.3">
      <c r="A103" s="27"/>
    </row>
    <row r="104" spans="1:3" x14ac:dyDescent="0.3">
      <c r="A104" s="27"/>
    </row>
    <row r="105" spans="1:3" x14ac:dyDescent="0.3">
      <c r="A105" s="27"/>
    </row>
    <row r="106" spans="1:3" x14ac:dyDescent="0.3">
      <c r="A106" s="27"/>
    </row>
    <row r="107" spans="1:3" x14ac:dyDescent="0.3">
      <c r="A107" s="27"/>
    </row>
    <row r="108" spans="1:3" x14ac:dyDescent="0.3">
      <c r="A108" s="27"/>
    </row>
    <row r="109" spans="1:3" x14ac:dyDescent="0.3">
      <c r="A109" s="27"/>
    </row>
    <row r="110" spans="1:3" x14ac:dyDescent="0.3">
      <c r="A110" s="27"/>
    </row>
    <row r="111" spans="1:3" x14ac:dyDescent="0.3">
      <c r="A111" s="27"/>
    </row>
    <row r="112" spans="1:3" x14ac:dyDescent="0.3">
      <c r="A112" s="27"/>
    </row>
    <row r="113" spans="1:1" x14ac:dyDescent="0.3">
      <c r="A113" s="27"/>
    </row>
    <row r="114" spans="1:1" x14ac:dyDescent="0.3">
      <c r="A114" s="27"/>
    </row>
    <row r="115" spans="1:1" x14ac:dyDescent="0.3">
      <c r="A115" s="27"/>
    </row>
    <row r="116" spans="1:1" x14ac:dyDescent="0.3">
      <c r="A116" s="27"/>
    </row>
    <row r="117" spans="1:1" x14ac:dyDescent="0.3">
      <c r="A117" s="27"/>
    </row>
    <row r="118" spans="1:1" x14ac:dyDescent="0.3">
      <c r="A118" s="27"/>
    </row>
    <row r="119" spans="1:1" x14ac:dyDescent="0.3">
      <c r="A119" s="27"/>
    </row>
    <row r="120" spans="1:1" x14ac:dyDescent="0.3">
      <c r="A120" s="27"/>
    </row>
    <row r="121" spans="1:1" x14ac:dyDescent="0.3">
      <c r="A121" s="27"/>
    </row>
    <row r="122" spans="1:1" x14ac:dyDescent="0.3">
      <c r="A122" s="27"/>
    </row>
  </sheetData>
  <sheetProtection formatCells="0" formatColumns="0" formatRows="0" insertColumns="0" insertRows="0" insertHyperlinks="0" deleteColumns="0" deleteRows="0" sort="0" autoFilter="0" pivotTables="0"/>
  <mergeCells count="5">
    <mergeCell ref="B15:C15"/>
    <mergeCell ref="B26:C26"/>
    <mergeCell ref="B37:C37"/>
    <mergeCell ref="B48:C48"/>
    <mergeCell ref="B59:C59"/>
  </mergeCells>
  <dataValidations count="2">
    <dataValidation type="list" allowBlank="1" showInputMessage="1" showErrorMessage="1" sqref="B3">
      <formula1>lotes</formula1>
    </dataValidation>
    <dataValidation type="list" allowBlank="1" showInputMessage="1" showErrorMessage="1" sqref="C17:C23 C28:C34 C94:C100 C39:C45 C61:C67 C72:C78 C83:C89 C50:C56">
      <formula1>Clasificacion</formula1>
    </dataValidation>
  </dataValidations>
  <pageMargins left="0.7" right="0.7" top="0.75" bottom="0.75" header="0.3" footer="0.3"/>
  <pageSetup paperSize="9" orientation="portrait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" id="{E54C8F66-5929-4CB3-AB04-F4AFC1E025E3}">
            <xm:f>AND($B6&lt;&gt;"",$B6 &lt;SUM(ConceptosValorados!$B$2:$B$8)/2)</xm:f>
            <x14:dxf>
              <font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B6 B9:B13</xm:sqref>
        </x14:conditionalFormatting>
        <x14:conditionalFormatting xmlns:xm="http://schemas.microsoft.com/office/excel/2006/main">
          <x14:cfRule type="expression" priority="1" id="{A8EF3381-2FFA-4EF7-B6DA-41D01CF5C570}">
            <xm:f>AND($B6&lt;&gt;"",$B6 &lt;SUM(ConceptosValorados!$B$2:$B$8)/2)</xm:f>
            <x14:dxf>
              <font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B6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"/>
  <sheetViews>
    <sheetView workbookViewId="0">
      <selection activeCell="C18" sqref="C18"/>
    </sheetView>
  </sheetViews>
  <sheetFormatPr baseColWidth="10" defaultColWidth="11.44140625" defaultRowHeight="14.4" x14ac:dyDescent="0.3"/>
  <cols>
    <col min="1" max="1" width="4.88671875" style="8" bestFit="1" customWidth="1"/>
    <col min="2" max="2" width="18.6640625" customWidth="1"/>
    <col min="3" max="3" width="78.44140625" customWidth="1"/>
    <col min="5" max="5" width="36.6640625" bestFit="1" customWidth="1"/>
    <col min="6" max="6" width="14" customWidth="1"/>
    <col min="7" max="7" width="5.33203125" customWidth="1"/>
    <col min="8" max="8" width="36.6640625" bestFit="1" customWidth="1"/>
    <col min="10" max="10" width="36.6640625" bestFit="1" customWidth="1"/>
  </cols>
  <sheetData>
    <row r="1" spans="1:5" x14ac:dyDescent="0.3">
      <c r="A1" s="1" t="s">
        <v>20</v>
      </c>
      <c r="B1" s="10" t="s">
        <v>21</v>
      </c>
      <c r="C1" s="10" t="s">
        <v>22</v>
      </c>
      <c r="E1" s="10" t="s">
        <v>23</v>
      </c>
    </row>
    <row r="2" spans="1:5" x14ac:dyDescent="0.3">
      <c r="A2" s="5">
        <v>1</v>
      </c>
      <c r="B2" s="2" t="s">
        <v>58</v>
      </c>
      <c r="C2" s="3" t="s">
        <v>60</v>
      </c>
      <c r="E2" s="3" t="s">
        <v>24</v>
      </c>
    </row>
    <row r="3" spans="1:5" x14ac:dyDescent="0.3">
      <c r="A3" s="5">
        <v>1</v>
      </c>
      <c r="B3" s="2" t="s">
        <v>25</v>
      </c>
      <c r="C3" s="3" t="s">
        <v>26</v>
      </c>
      <c r="E3" s="3" t="s">
        <v>27</v>
      </c>
    </row>
    <row r="4" spans="1:5" x14ac:dyDescent="0.3">
      <c r="A4" s="5">
        <v>1</v>
      </c>
      <c r="B4" s="2" t="s">
        <v>28</v>
      </c>
      <c r="C4" s="3" t="s">
        <v>29</v>
      </c>
      <c r="E4" s="3" t="s">
        <v>30</v>
      </c>
    </row>
    <row r="5" spans="1:5" x14ac:dyDescent="0.3">
      <c r="A5" s="5">
        <v>1</v>
      </c>
      <c r="B5" s="2" t="s">
        <v>31</v>
      </c>
      <c r="C5" s="3" t="s">
        <v>32</v>
      </c>
      <c r="E5" s="3" t="s">
        <v>33</v>
      </c>
    </row>
    <row r="6" spans="1:5" x14ac:dyDescent="0.3">
      <c r="A6" s="5">
        <v>1</v>
      </c>
      <c r="B6" s="2" t="s">
        <v>57</v>
      </c>
      <c r="C6" s="3" t="s">
        <v>34</v>
      </c>
      <c r="E6" s="3" t="s">
        <v>35</v>
      </c>
    </row>
    <row r="7" spans="1:5" x14ac:dyDescent="0.3">
      <c r="A7" s="5">
        <v>1</v>
      </c>
      <c r="B7" s="2" t="s">
        <v>36</v>
      </c>
      <c r="C7" s="3" t="s">
        <v>37</v>
      </c>
    </row>
    <row r="8" spans="1:5" x14ac:dyDescent="0.3">
      <c r="A8" s="5">
        <v>1</v>
      </c>
      <c r="B8" s="2" t="s">
        <v>38</v>
      </c>
      <c r="C8" s="3" t="s">
        <v>39</v>
      </c>
    </row>
    <row r="9" spans="1:5" x14ac:dyDescent="0.3">
      <c r="A9" s="6">
        <v>1</v>
      </c>
      <c r="B9" s="2" t="s">
        <v>40</v>
      </c>
      <c r="C9" s="3" t="s">
        <v>41</v>
      </c>
    </row>
    <row r="10" spans="1:5" x14ac:dyDescent="0.3">
      <c r="A10" s="7"/>
    </row>
    <row r="12" spans="1:5" x14ac:dyDescent="0.3">
      <c r="A12" s="5">
        <v>2</v>
      </c>
      <c r="B12" s="2" t="s">
        <v>42</v>
      </c>
      <c r="C12" s="3" t="s">
        <v>43</v>
      </c>
    </row>
    <row r="13" spans="1:5" x14ac:dyDescent="0.3">
      <c r="A13" s="5">
        <v>2</v>
      </c>
      <c r="B13" s="2" t="s">
        <v>31</v>
      </c>
      <c r="C13" s="3" t="s">
        <v>44</v>
      </c>
    </row>
    <row r="14" spans="1:5" x14ac:dyDescent="0.3">
      <c r="A14" s="5">
        <v>2</v>
      </c>
      <c r="B14" s="2" t="s">
        <v>58</v>
      </c>
      <c r="C14" s="3" t="s">
        <v>60</v>
      </c>
    </row>
    <row r="15" spans="1:5" x14ac:dyDescent="0.3">
      <c r="A15" s="5">
        <v>2</v>
      </c>
      <c r="B15" s="2" t="s">
        <v>36</v>
      </c>
      <c r="C15" s="3" t="s">
        <v>45</v>
      </c>
    </row>
    <row r="16" spans="1:5" x14ac:dyDescent="0.3">
      <c r="A16" s="5">
        <v>2</v>
      </c>
      <c r="B16" s="2" t="s">
        <v>57</v>
      </c>
      <c r="C16" s="3" t="s">
        <v>34</v>
      </c>
    </row>
    <row r="17" spans="1:3" x14ac:dyDescent="0.3">
      <c r="A17" s="5">
        <v>2</v>
      </c>
      <c r="B17" s="2" t="s">
        <v>38</v>
      </c>
      <c r="C17" s="3" t="s">
        <v>39</v>
      </c>
    </row>
    <row r="18" spans="1:3" x14ac:dyDescent="0.3">
      <c r="A18" s="5">
        <v>2</v>
      </c>
      <c r="B18" s="2" t="s">
        <v>25</v>
      </c>
      <c r="C18" s="3" t="s">
        <v>26</v>
      </c>
    </row>
    <row r="19" spans="1:3" x14ac:dyDescent="0.3">
      <c r="A19" s="5">
        <v>2</v>
      </c>
      <c r="B19" s="2" t="s">
        <v>28</v>
      </c>
      <c r="C19" s="3" t="s">
        <v>29</v>
      </c>
    </row>
    <row r="20" spans="1:3" x14ac:dyDescent="0.3">
      <c r="A20" s="7"/>
    </row>
    <row r="22" spans="1:3" x14ac:dyDescent="0.3">
      <c r="A22" s="5">
        <v>3</v>
      </c>
      <c r="B22" s="2" t="s">
        <v>46</v>
      </c>
      <c r="C22" s="4" t="s">
        <v>47</v>
      </c>
    </row>
    <row r="23" spans="1:3" x14ac:dyDescent="0.3">
      <c r="A23" s="5">
        <v>3</v>
      </c>
      <c r="B23" s="2" t="s">
        <v>25</v>
      </c>
      <c r="C23" s="4" t="s">
        <v>26</v>
      </c>
    </row>
    <row r="24" spans="1:3" x14ac:dyDescent="0.3">
      <c r="A24" s="5">
        <v>3</v>
      </c>
      <c r="B24" s="2" t="s">
        <v>48</v>
      </c>
      <c r="C24" s="4" t="s">
        <v>49</v>
      </c>
    </row>
    <row r="25" spans="1:3" x14ac:dyDescent="0.3">
      <c r="A25" s="5">
        <v>3</v>
      </c>
      <c r="B25" s="2" t="s">
        <v>50</v>
      </c>
      <c r="C25" s="4" t="s">
        <v>51</v>
      </c>
    </row>
    <row r="26" spans="1:3" x14ac:dyDescent="0.3">
      <c r="A26" s="7"/>
    </row>
    <row r="27" spans="1:3" x14ac:dyDescent="0.3">
      <c r="A27" s="9"/>
    </row>
    <row r="28" spans="1:3" x14ac:dyDescent="0.3">
      <c r="A28" s="5">
        <v>4</v>
      </c>
      <c r="B28" s="2" t="s">
        <v>46</v>
      </c>
      <c r="C28" s="4" t="s">
        <v>47</v>
      </c>
    </row>
    <row r="29" spans="1:3" x14ac:dyDescent="0.3">
      <c r="A29" s="5">
        <v>4</v>
      </c>
      <c r="B29" s="2" t="s">
        <v>25</v>
      </c>
      <c r="C29" s="4" t="s">
        <v>26</v>
      </c>
    </row>
    <row r="30" spans="1:3" x14ac:dyDescent="0.3">
      <c r="A30" s="5">
        <v>4</v>
      </c>
      <c r="B30" s="2" t="s">
        <v>52</v>
      </c>
      <c r="C30" s="4" t="s">
        <v>53</v>
      </c>
    </row>
    <row r="31" spans="1:3" x14ac:dyDescent="0.3">
      <c r="A31" s="5">
        <v>4</v>
      </c>
      <c r="B31" s="2" t="s">
        <v>50</v>
      </c>
      <c r="C31" s="4" t="s">
        <v>54</v>
      </c>
    </row>
    <row r="32" spans="1:3" x14ac:dyDescent="0.3">
      <c r="A32" s="7"/>
    </row>
    <row r="33" spans="1:3" x14ac:dyDescent="0.3">
      <c r="A33" s="9"/>
    </row>
    <row r="34" spans="1:3" x14ac:dyDescent="0.3">
      <c r="A34" s="5">
        <v>5</v>
      </c>
      <c r="B34" s="2" t="s">
        <v>58</v>
      </c>
      <c r="C34" s="3" t="s">
        <v>59</v>
      </c>
    </row>
    <row r="35" spans="1:3" x14ac:dyDescent="0.3">
      <c r="A35" s="5">
        <v>5</v>
      </c>
      <c r="B35" s="2" t="s">
        <v>38</v>
      </c>
      <c r="C35" s="4" t="s">
        <v>39</v>
      </c>
    </row>
    <row r="36" spans="1:3" x14ac:dyDescent="0.3">
      <c r="A36" s="5">
        <v>5</v>
      </c>
      <c r="B36" s="2" t="s">
        <v>25</v>
      </c>
      <c r="C36" s="4" t="s">
        <v>26</v>
      </c>
    </row>
    <row r="37" spans="1:3" x14ac:dyDescent="0.3">
      <c r="A37" s="5">
        <v>5</v>
      </c>
      <c r="B37" s="2" t="s">
        <v>55</v>
      </c>
      <c r="C37" s="4" t="s">
        <v>56</v>
      </c>
    </row>
    <row r="38" spans="1:3" x14ac:dyDescent="0.3">
      <c r="A38" s="5">
        <v>5</v>
      </c>
      <c r="B38" s="2" t="s">
        <v>50</v>
      </c>
      <c r="C38" s="4" t="s">
        <v>54</v>
      </c>
    </row>
  </sheetData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Version0 xmlns="01ace55d-0d43-4b7d-9dcb-4ec19ffdef03" xsi:nil="true"/>
    <Observaciones xmlns="01ace55d-0d43-4b7d-9dcb-4ec19ffdef03" xsi:nil="true"/>
    <Changelog xmlns="01ace55d-0d43-4b7d-9dcb-4ec19ffdef0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6D392A3A8805449A129303310DA4607" ma:contentTypeVersion="8" ma:contentTypeDescription="Crear nuevo documento." ma:contentTypeScope="" ma:versionID="c4184106a5691f5d78ac8000d98a171a">
  <xsd:schema xmlns:xsd="http://www.w3.org/2001/XMLSchema" xmlns:xs="http://www.w3.org/2001/XMLSchema" xmlns:p="http://schemas.microsoft.com/office/2006/metadata/properties" xmlns:ns2="01ace55d-0d43-4b7d-9dcb-4ec19ffdef03" xmlns:ns3="b2868264-872a-43cf-bd30-b9ccafd845a5" targetNamespace="http://schemas.microsoft.com/office/2006/metadata/properties" ma:root="true" ma:fieldsID="45fe7f1bb967a29cba4aba18b4a71c35" ns2:_="" ns3:_="">
    <xsd:import namespace="01ace55d-0d43-4b7d-9dcb-4ec19ffdef03"/>
    <xsd:import namespace="b2868264-872a-43cf-bd30-b9ccafd845a5"/>
    <xsd:element name="properties">
      <xsd:complexType>
        <xsd:sequence>
          <xsd:element name="documentManagement">
            <xsd:complexType>
              <xsd:all>
                <xsd:element ref="ns2:Version0" minOccurs="0"/>
                <xsd:element ref="ns2:Observaciones" minOccurs="0"/>
                <xsd:element ref="ns2:Changelog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ace55d-0d43-4b7d-9dcb-4ec19ffdef03" elementFormDefault="qualified">
    <xsd:import namespace="http://schemas.microsoft.com/office/2006/documentManagement/types"/>
    <xsd:import namespace="http://schemas.microsoft.com/office/infopath/2007/PartnerControls"/>
    <xsd:element name="Version0" ma:index="2" nillable="true" ma:displayName="Version" ma:internalName="Version0" ma:readOnly="false">
      <xsd:simpleType>
        <xsd:restriction base="dms:Text">
          <xsd:maxLength value="255"/>
        </xsd:restriction>
      </xsd:simpleType>
    </xsd:element>
    <xsd:element name="Observaciones" ma:index="3" nillable="true" ma:displayName="Observaciones" ma:format="Dropdown" ma:internalName="Observaciones" ma:readOnly="false">
      <xsd:simpleType>
        <xsd:restriction base="dms:Note">
          <xsd:maxLength value="255"/>
        </xsd:restriction>
      </xsd:simpleType>
    </xsd:element>
    <xsd:element name="Changelog" ma:index="4" nillable="true" ma:displayName="Changelog" ma:format="Dropdown" ma:internalName="Changelog" ma:readOnly="false">
      <xsd:simpleType>
        <xsd:restriction base="dms:Note">
          <xsd:maxLength value="255"/>
        </xsd:restriction>
      </xsd:simpleType>
    </xsd:element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868264-872a-43cf-bd30-b9ccafd845a5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hidden="tru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hidden="true" ma:internalName="SharedWithDetail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displayName="Tipo de contenido"/>
        <xsd:element ref="dc:title" minOccurs="0" maxOccurs="1" ma:index="1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6C2FB39-A1ED-4B03-9AC5-DDC322C8D786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b2868264-872a-43cf-bd30-b9ccafd845a5"/>
    <ds:schemaRef ds:uri="01ace55d-0d43-4b7d-9dcb-4ec19ffdef03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3C811DC6-2958-4B2B-AF48-539EEA2530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1ace55d-0d43-4b7d-9dcb-4ec19ffdef03"/>
    <ds:schemaRef ds:uri="b2868264-872a-43cf-bd30-b9ccafd845a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7398515-99BE-4C89-AA89-B843AF2547A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7</vt:i4>
      </vt:variant>
    </vt:vector>
  </HeadingPairs>
  <TitlesOfParts>
    <vt:vector size="10" baseType="lpstr">
      <vt:lpstr>ConceptosValorados</vt:lpstr>
      <vt:lpstr>Valoración</vt:lpstr>
      <vt:lpstr>Empresas</vt:lpstr>
      <vt:lpstr>Clasificacion</vt:lpstr>
      <vt:lpstr>Lote1</vt:lpstr>
      <vt:lpstr>Lote2</vt:lpstr>
      <vt:lpstr>Lote3</vt:lpstr>
      <vt:lpstr>Lote4</vt:lpstr>
      <vt:lpstr>Lote5</vt:lpstr>
      <vt:lpstr>lotes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Administrador</dc:creator>
  <cp:keywords/>
  <dc:description/>
  <cp:lastModifiedBy>Administrador</cp:lastModifiedBy>
  <cp:revision/>
  <dcterms:created xsi:type="dcterms:W3CDTF">2022-04-01T06:13:59Z</dcterms:created>
  <dcterms:modified xsi:type="dcterms:W3CDTF">2023-06-01T12:32:46Z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0x010100C6D392A3A8805449A129303310DA4607</vt:lpwstr>
  </property>
</Properties>
</file>